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conomist\Desktop\ЕЖЕМЕСЯЧНЫЕ ОТЧЕТЫ\ПФХД на 2025г\"/>
    </mc:Choice>
  </mc:AlternateContent>
  <bookViews>
    <workbookView xWindow="0" yWindow="0" windowWidth="23955" windowHeight="9495" tabRatio="797"/>
  </bookViews>
  <sheets>
    <sheet name="СВОД стр.1_4" sheetId="24" r:id="rId1"/>
    <sheet name="Госзадание" sheetId="35" r:id="rId2"/>
    <sheet name="Иная субсидия" sheetId="33" r:id="rId3"/>
    <sheet name="Внебюджет" sheetId="32" r:id="rId4"/>
    <sheet name="СВОД стр.5_6" sheetId="25" r:id="rId5"/>
    <sheet name="Госзадание 5,6" sheetId="29" r:id="rId6"/>
    <sheet name="Иная 5,6" sheetId="30" r:id="rId7"/>
    <sheet name="Внебюджет 5,6" sheetId="31" r:id="rId8"/>
    <sheet name="Рабочая расшифровка" sheetId="39" r:id="rId9"/>
  </sheets>
  <definedNames>
    <definedName name="TABLE" localSheetId="3">Внебюджет!#REF!</definedName>
    <definedName name="TABLE" localSheetId="7">'Внебюджет 5,6'!#REF!</definedName>
    <definedName name="TABLE" localSheetId="5">'Госзадание 5,6'!#REF!</definedName>
    <definedName name="TABLE" localSheetId="6">'Иная 5,6'!#REF!</definedName>
    <definedName name="TABLE" localSheetId="2">'Иная субсидия'!#REF!</definedName>
    <definedName name="TABLE" localSheetId="0">'СВОД стр.1_4'!#REF!</definedName>
    <definedName name="TABLE" localSheetId="4">'СВОД стр.5_6'!#REF!</definedName>
    <definedName name="TABLE_2" localSheetId="3">Внебюджет!#REF!</definedName>
    <definedName name="TABLE_2" localSheetId="7">'Внебюджет 5,6'!#REF!</definedName>
    <definedName name="TABLE_2" localSheetId="5">'Госзадание 5,6'!#REF!</definedName>
    <definedName name="TABLE_2" localSheetId="6">'Иная 5,6'!#REF!</definedName>
    <definedName name="TABLE_2" localSheetId="2">'Иная субсидия'!#REF!</definedName>
    <definedName name="TABLE_2" localSheetId="0">'СВОД стр.1_4'!#REF!</definedName>
    <definedName name="TABLE_2" localSheetId="4">'СВОД стр.5_6'!#REF!</definedName>
    <definedName name="_xlnm.Print_Titles" localSheetId="3">Внебюджет!$15:$18</definedName>
    <definedName name="_xlnm.Print_Titles" localSheetId="7">'Внебюджет 5,6'!$4:$7</definedName>
    <definedName name="_xlnm.Print_Titles" localSheetId="5">'Госзадание 5,6'!$4:$7</definedName>
    <definedName name="_xlnm.Print_Titles" localSheetId="6">'Иная 5,6'!$4:$7</definedName>
    <definedName name="_xlnm.Print_Titles" localSheetId="2">'Иная субсидия'!$15:$18</definedName>
    <definedName name="_xlnm.Print_Titles" localSheetId="0">'СВОД стр.1_4'!$23:$26</definedName>
    <definedName name="_xlnm.Print_Titles" localSheetId="4">'СВОД стр.5_6'!$3:$6</definedName>
    <definedName name="_xlnm.Print_Area" localSheetId="1">Госзадание!$A$1:$X$91</definedName>
    <definedName name="_xlnm.Print_Area" localSheetId="0">'СВОД стр.1_4'!$A$1:$H$99</definedName>
    <definedName name="_xlnm.Print_Area" localSheetId="4">'СВОД стр.5_6'!$A$1:$I$46</definedName>
  </definedNames>
  <calcPr calcId="162913"/>
</workbook>
</file>

<file path=xl/calcChain.xml><?xml version="1.0" encoding="utf-8"?>
<calcChain xmlns="http://schemas.openxmlformats.org/spreadsheetml/2006/main">
  <c r="G42" i="35" l="1"/>
  <c r="H7" i="25" l="1"/>
  <c r="G7" i="25"/>
  <c r="F7" i="25"/>
  <c r="F8" i="25"/>
  <c r="P20" i="29"/>
  <c r="O20" i="29"/>
  <c r="N20" i="29"/>
  <c r="L20" i="29"/>
  <c r="K20" i="29"/>
  <c r="P27" i="29"/>
  <c r="O27" i="29"/>
  <c r="N27" i="29"/>
  <c r="L27" i="29"/>
  <c r="K27" i="29"/>
  <c r="P30" i="29"/>
  <c r="O30" i="29"/>
  <c r="O16" i="29" s="1"/>
  <c r="N30" i="29"/>
  <c r="L30" i="29"/>
  <c r="K30" i="29"/>
  <c r="K16" i="29" s="1"/>
  <c r="N16" i="29"/>
  <c r="N8" i="29" s="1"/>
  <c r="P11" i="29"/>
  <c r="O11" i="29"/>
  <c r="N11" i="29"/>
  <c r="L11" i="29"/>
  <c r="K11" i="29"/>
  <c r="J11" i="29"/>
  <c r="P8" i="29"/>
  <c r="P16" i="29"/>
  <c r="P17" i="29"/>
  <c r="O17" i="29"/>
  <c r="N17" i="29"/>
  <c r="L16" i="29"/>
  <c r="L17" i="29"/>
  <c r="K17" i="29"/>
  <c r="P35" i="29"/>
  <c r="O35" i="29"/>
  <c r="N35" i="29"/>
  <c r="L35" i="29"/>
  <c r="K35" i="29"/>
  <c r="H11" i="31"/>
  <c r="H17" i="31"/>
  <c r="G17" i="31"/>
  <c r="H20" i="31"/>
  <c r="G20" i="31"/>
  <c r="H27" i="31"/>
  <c r="G27" i="31"/>
  <c r="H38" i="31"/>
  <c r="G38" i="31"/>
  <c r="H35" i="31"/>
  <c r="G35" i="31"/>
  <c r="H30" i="31"/>
  <c r="G30" i="31"/>
  <c r="O8" i="29" l="1"/>
  <c r="H16" i="29"/>
  <c r="G16" i="29"/>
  <c r="F16" i="29"/>
  <c r="L8" i="29"/>
  <c r="K8" i="29"/>
  <c r="G16" i="31"/>
  <c r="H16" i="31"/>
  <c r="E21" i="35"/>
  <c r="M21" i="35"/>
  <c r="E24" i="35"/>
  <c r="E25" i="35"/>
  <c r="E41" i="35"/>
  <c r="G43" i="35"/>
  <c r="F42" i="35"/>
  <c r="E42" i="35"/>
  <c r="F43" i="35"/>
  <c r="E43" i="35"/>
  <c r="G46" i="35"/>
  <c r="F46" i="35"/>
  <c r="E46" i="35"/>
  <c r="G47" i="35"/>
  <c r="F47" i="35"/>
  <c r="E47" i="35"/>
  <c r="G81" i="35"/>
  <c r="F81" i="35"/>
  <c r="G78" i="35"/>
  <c r="F78" i="35"/>
  <c r="E78" i="35"/>
  <c r="E81" i="35"/>
  <c r="W74" i="35"/>
  <c r="V74" i="35"/>
  <c r="U74" i="35"/>
  <c r="W46" i="35"/>
  <c r="W42" i="35" s="1"/>
  <c r="V46" i="35"/>
  <c r="V42" i="35"/>
  <c r="V41" i="35" s="1"/>
  <c r="V25" i="35" s="1"/>
  <c r="V24" i="35" s="1"/>
  <c r="V21" i="35" s="1"/>
  <c r="S74" i="35"/>
  <c r="R74" i="35"/>
  <c r="Q74" i="35"/>
  <c r="O74" i="35"/>
  <c r="N74" i="35"/>
  <c r="M74" i="35"/>
  <c r="S46" i="35"/>
  <c r="S42" i="35" s="1"/>
  <c r="S41" i="35" s="1"/>
  <c r="S25" i="35" s="1"/>
  <c r="S24" i="35" s="1"/>
  <c r="S21" i="35" s="1"/>
  <c r="S20" i="35" s="1"/>
  <c r="R46" i="35"/>
  <c r="R42" i="35" s="1"/>
  <c r="R41" i="35" s="1"/>
  <c r="R25" i="35" s="1"/>
  <c r="R24" i="35" s="1"/>
  <c r="R21" i="35" s="1"/>
  <c r="R20" i="35" s="1"/>
  <c r="O46" i="35"/>
  <c r="O42" i="35" s="1"/>
  <c r="O41" i="35" s="1"/>
  <c r="O25" i="35" s="1"/>
  <c r="O24" i="35" s="1"/>
  <c r="O21" i="35" s="1"/>
  <c r="N46" i="35"/>
  <c r="N42" i="35" s="1"/>
  <c r="I25" i="35"/>
  <c r="K74" i="35"/>
  <c r="J74" i="35"/>
  <c r="J41" i="35" s="1"/>
  <c r="F41" i="35" s="1"/>
  <c r="K60" i="35"/>
  <c r="J60" i="35"/>
  <c r="K46" i="35"/>
  <c r="K42" i="35" s="1"/>
  <c r="J46" i="35"/>
  <c r="J42" i="35"/>
  <c r="M46" i="35"/>
  <c r="M42" i="35" s="1"/>
  <c r="M41" i="35" s="1"/>
  <c r="M25" i="35" s="1"/>
  <c r="M24" i="35" s="1"/>
  <c r="M20" i="35" s="1"/>
  <c r="Q46" i="35"/>
  <c r="Q42" i="35" s="1"/>
  <c r="Q41" i="35" s="1"/>
  <c r="Q25" i="35" s="1"/>
  <c r="Q24" i="35" s="1"/>
  <c r="Q21" i="35" s="1"/>
  <c r="E33" i="32"/>
  <c r="G72" i="32"/>
  <c r="F72" i="32"/>
  <c r="G60" i="32"/>
  <c r="F60" i="32"/>
  <c r="G53" i="32"/>
  <c r="G52" i="32" s="1"/>
  <c r="F53" i="32"/>
  <c r="F52" i="32" s="1"/>
  <c r="G46" i="32"/>
  <c r="G42" i="32" s="1"/>
  <c r="F46" i="32"/>
  <c r="F42" i="32"/>
  <c r="G85" i="32"/>
  <c r="F85" i="32"/>
  <c r="E21" i="32"/>
  <c r="F21" i="32"/>
  <c r="G21" i="32"/>
  <c r="D40" i="39"/>
  <c r="D12" i="39"/>
  <c r="D10" i="39"/>
  <c r="D55" i="39"/>
  <c r="J25" i="35" l="1"/>
  <c r="O20" i="35"/>
  <c r="W41" i="35"/>
  <c r="V20" i="35"/>
  <c r="N41" i="35"/>
  <c r="K41" i="35"/>
  <c r="Q20" i="35"/>
  <c r="G41" i="35" l="1"/>
  <c r="K25" i="35"/>
  <c r="J24" i="35"/>
  <c r="F25" i="35"/>
  <c r="W25" i="35"/>
  <c r="W24" i="35" s="1"/>
  <c r="W21" i="35" s="1"/>
  <c r="W20" i="35" s="1"/>
  <c r="N25" i="35"/>
  <c r="N24" i="35" s="1"/>
  <c r="N21" i="35" s="1"/>
  <c r="N20" i="35" s="1"/>
  <c r="K24" i="35" l="1"/>
  <c r="G25" i="35"/>
  <c r="J21" i="35"/>
  <c r="F24" i="35"/>
  <c r="K21" i="35" l="1"/>
  <c r="G24" i="35"/>
  <c r="J20" i="35"/>
  <c r="F21" i="35"/>
  <c r="G21" i="35" l="1"/>
  <c r="K20" i="35"/>
  <c r="D27" i="39" l="1"/>
  <c r="L35" i="30" l="1"/>
  <c r="K35" i="30"/>
  <c r="L20" i="30"/>
  <c r="L16" i="30" s="1"/>
  <c r="L8" i="30" s="1"/>
  <c r="K20" i="30"/>
  <c r="K16" i="30" s="1"/>
  <c r="K8" i="30" s="1"/>
  <c r="J16" i="30"/>
  <c r="J20" i="30"/>
  <c r="K74" i="33"/>
  <c r="J74" i="33"/>
  <c r="E20" i="39" l="1"/>
  <c r="E24" i="39"/>
  <c r="E21" i="39"/>
  <c r="E45" i="39"/>
  <c r="K33" i="33" l="1"/>
  <c r="J33" i="33"/>
  <c r="S21" i="33"/>
  <c r="R21" i="33"/>
  <c r="S29" i="33"/>
  <c r="R29" i="33"/>
  <c r="S41" i="33"/>
  <c r="R41" i="33"/>
  <c r="S52" i="33"/>
  <c r="R52" i="33"/>
  <c r="S53" i="33"/>
  <c r="R53" i="33"/>
  <c r="K53" i="33"/>
  <c r="K52" i="33" s="1"/>
  <c r="K41" i="33" s="1"/>
  <c r="K31" i="33" s="1"/>
  <c r="K29" i="33" s="1"/>
  <c r="K21" i="33" s="1"/>
  <c r="J53" i="33"/>
  <c r="J52" i="33" s="1"/>
  <c r="J41" i="33" s="1"/>
  <c r="J31" i="33" s="1"/>
  <c r="J29" i="33" s="1"/>
  <c r="J21" i="33" s="1"/>
  <c r="F52" i="33" l="1"/>
  <c r="E46" i="32"/>
  <c r="M42" i="33" l="1"/>
  <c r="M41" i="33" s="1"/>
  <c r="M31" i="33" s="1"/>
  <c r="D13" i="39"/>
  <c r="D14" i="39"/>
  <c r="G42" i="39" l="1"/>
  <c r="G47" i="39"/>
  <c r="G49" i="39"/>
  <c r="G36" i="39" l="1"/>
  <c r="G35" i="39"/>
  <c r="F34" i="39"/>
  <c r="G34" i="39" s="1"/>
  <c r="F26" i="39"/>
  <c r="E72" i="32"/>
  <c r="E14" i="39" l="1"/>
  <c r="G14" i="39" s="1"/>
  <c r="I42" i="33" l="1"/>
  <c r="G17" i="39" l="1"/>
  <c r="F9" i="39"/>
  <c r="E74" i="32" l="1"/>
  <c r="I74" i="33"/>
  <c r="I74" i="35"/>
  <c r="H87" i="24"/>
  <c r="G87" i="24"/>
  <c r="F87" i="24"/>
  <c r="E87" i="24"/>
  <c r="H79" i="33"/>
  <c r="G79" i="33"/>
  <c r="F79" i="33"/>
  <c r="E79" i="33"/>
  <c r="H79" i="35"/>
  <c r="G79" i="35"/>
  <c r="F79" i="35"/>
  <c r="E79" i="35"/>
  <c r="F11" i="31" l="1"/>
  <c r="F37" i="39" l="1"/>
  <c r="D56" i="39"/>
  <c r="G56" i="39" s="1"/>
  <c r="D57" i="39"/>
  <c r="G57" i="39" s="1"/>
  <c r="E57" i="39"/>
  <c r="D53" i="39"/>
  <c r="D44" i="39"/>
  <c r="Q89" i="33" l="1"/>
  <c r="G11" i="31" l="1"/>
  <c r="F74" i="32"/>
  <c r="F41" i="32" s="1"/>
  <c r="I89" i="33"/>
  <c r="E19" i="33"/>
  <c r="G8" i="31" l="1"/>
  <c r="F20" i="32"/>
  <c r="E42" i="32"/>
  <c r="D29" i="39" l="1"/>
  <c r="G29" i="39" s="1"/>
  <c r="G27" i="39"/>
  <c r="E53" i="32" l="1"/>
  <c r="E52" i="32" s="1"/>
  <c r="R35" i="30" l="1"/>
  <c r="F19" i="39"/>
  <c r="F8" i="39" s="1"/>
  <c r="D22" i="39"/>
  <c r="G22" i="39" s="1"/>
  <c r="G74" i="32" l="1"/>
  <c r="G41" i="32" s="1"/>
  <c r="H8" i="31" l="1"/>
  <c r="G20" i="32"/>
  <c r="R20" i="30" l="1"/>
  <c r="P37" i="39"/>
  <c r="P26" i="39"/>
  <c r="P19" i="39"/>
  <c r="P9" i="39"/>
  <c r="Q9" i="39"/>
  <c r="Q19" i="39"/>
  <c r="Q26" i="39"/>
  <c r="Q37" i="39"/>
  <c r="P8" i="39" l="1"/>
  <c r="Q8" i="39"/>
  <c r="R16" i="30"/>
  <c r="R8" i="30" s="1"/>
  <c r="U74" i="33"/>
  <c r="U41" i="33" s="1"/>
  <c r="U29" i="33"/>
  <c r="F89" i="33"/>
  <c r="D45" i="39" l="1"/>
  <c r="D21" i="39" l="1"/>
  <c r="G21" i="39" s="1"/>
  <c r="H55" i="35" l="1"/>
  <c r="G55" i="35"/>
  <c r="F55" i="35"/>
  <c r="E55" i="35"/>
  <c r="I53" i="33"/>
  <c r="Q53" i="33"/>
  <c r="H55" i="33"/>
  <c r="G55" i="33"/>
  <c r="G63" i="24" s="1"/>
  <c r="F55" i="33"/>
  <c r="F63" i="24" s="1"/>
  <c r="E55" i="33"/>
  <c r="E63" i="24" s="1"/>
  <c r="E12" i="39" l="1"/>
  <c r="E10" i="39"/>
  <c r="D54" i="39"/>
  <c r="D52" i="39"/>
  <c r="D51" i="39"/>
  <c r="D50" i="39"/>
  <c r="D49" i="39"/>
  <c r="D48" i="39"/>
  <c r="D47" i="39"/>
  <c r="D46" i="39"/>
  <c r="D43" i="39"/>
  <c r="D42" i="39"/>
  <c r="D41" i="39"/>
  <c r="D39" i="39"/>
  <c r="D38" i="39"/>
  <c r="D34" i="39"/>
  <c r="D33" i="39"/>
  <c r="D32" i="39"/>
  <c r="D31" i="39"/>
  <c r="D30" i="39"/>
  <c r="D28" i="39"/>
  <c r="G28" i="39" s="1"/>
  <c r="D18" i="39"/>
  <c r="D16" i="39"/>
  <c r="D15" i="39"/>
  <c r="D11" i="39"/>
  <c r="D9" i="39" s="1"/>
  <c r="E57" i="33" l="1"/>
  <c r="U46" i="35" l="1"/>
  <c r="U42" i="35" s="1"/>
  <c r="U41" i="35" s="1"/>
  <c r="U25" i="35" l="1"/>
  <c r="U24" i="35" s="1"/>
  <c r="U21" i="35" s="1"/>
  <c r="U20" i="35" s="1"/>
  <c r="K37" i="39"/>
  <c r="L37" i="39"/>
  <c r="K26" i="39"/>
  <c r="L26" i="39"/>
  <c r="K19" i="39"/>
  <c r="L19" i="39"/>
  <c r="K9" i="39"/>
  <c r="L9" i="39"/>
  <c r="L8" i="39" l="1"/>
  <c r="K8" i="39"/>
  <c r="E40" i="24"/>
  <c r="F40" i="24"/>
  <c r="G40" i="24"/>
  <c r="H40" i="24"/>
  <c r="M29" i="33" l="1"/>
  <c r="M21" i="33" s="1"/>
  <c r="F31" i="33"/>
  <c r="F39" i="24" s="1"/>
  <c r="G31" i="33"/>
  <c r="G39" i="24" s="1"/>
  <c r="H31" i="33"/>
  <c r="H39" i="24" s="1"/>
  <c r="E76" i="35" l="1"/>
  <c r="F76" i="35"/>
  <c r="G76" i="35"/>
  <c r="H76" i="35"/>
  <c r="F89" i="24" l="1"/>
  <c r="G89" i="24"/>
  <c r="H89" i="24"/>
  <c r="H80" i="35"/>
  <c r="G80" i="35"/>
  <c r="F80" i="35"/>
  <c r="E80" i="35"/>
  <c r="I46" i="35" l="1"/>
  <c r="F17" i="31" l="1"/>
  <c r="Q33" i="33" l="1"/>
  <c r="Q52" i="33"/>
  <c r="E89" i="24" l="1"/>
  <c r="E49" i="39" l="1"/>
  <c r="E62" i="35" l="1"/>
  <c r="E61" i="35"/>
  <c r="M74" i="33" l="1"/>
  <c r="Q41" i="33"/>
  <c r="E53" i="33"/>
  <c r="I52" i="33" l="1"/>
  <c r="I41" i="33" s="1"/>
  <c r="N35" i="30"/>
  <c r="N8" i="30"/>
  <c r="Q21" i="33" l="1"/>
  <c r="Q20" i="33" s="1"/>
  <c r="Q29" i="33"/>
  <c r="M33" i="33"/>
  <c r="J35" i="30" l="1"/>
  <c r="J8" i="30"/>
  <c r="I31" i="33" l="1"/>
  <c r="E31" i="33" s="1"/>
  <c r="E39" i="24" s="1"/>
  <c r="E41" i="33"/>
  <c r="E34" i="33"/>
  <c r="I29" i="33" l="1"/>
  <c r="I21" i="33" s="1"/>
  <c r="I20" i="33" s="1"/>
  <c r="G58" i="39"/>
  <c r="E55" i="39"/>
  <c r="G55" i="39" s="1"/>
  <c r="E54" i="39"/>
  <c r="G53" i="39"/>
  <c r="E52" i="39"/>
  <c r="E51" i="39"/>
  <c r="G51" i="39" s="1"/>
  <c r="E50" i="39"/>
  <c r="G50" i="39" s="1"/>
  <c r="E48" i="39"/>
  <c r="E47" i="39"/>
  <c r="E46" i="39"/>
  <c r="G46" i="39" s="1"/>
  <c r="E44" i="39"/>
  <c r="G44" i="39" s="1"/>
  <c r="E43" i="39"/>
  <c r="G43" i="39" s="1"/>
  <c r="E41" i="39"/>
  <c r="G41" i="39" s="1"/>
  <c r="E40" i="39"/>
  <c r="G40" i="39" s="1"/>
  <c r="E39" i="39"/>
  <c r="G39" i="39" s="1"/>
  <c r="E38" i="39"/>
  <c r="G38" i="39" s="1"/>
  <c r="V37" i="39"/>
  <c r="U37" i="39"/>
  <c r="T37" i="39"/>
  <c r="S37" i="39"/>
  <c r="R37" i="39"/>
  <c r="O37" i="39"/>
  <c r="N37" i="39"/>
  <c r="M37" i="39"/>
  <c r="J37" i="39"/>
  <c r="I37" i="39"/>
  <c r="H37" i="39"/>
  <c r="E34" i="39"/>
  <c r="E33" i="39"/>
  <c r="G33" i="39" s="1"/>
  <c r="E32" i="39"/>
  <c r="G32" i="39" s="1"/>
  <c r="E31" i="39"/>
  <c r="G31" i="39" s="1"/>
  <c r="E30" i="39"/>
  <c r="G30" i="39" s="1"/>
  <c r="E29" i="39"/>
  <c r="E28" i="39"/>
  <c r="E27" i="39"/>
  <c r="V26" i="39"/>
  <c r="U26" i="39"/>
  <c r="T26" i="39"/>
  <c r="S26" i="39"/>
  <c r="R26" i="39"/>
  <c r="O26" i="39"/>
  <c r="N26" i="39"/>
  <c r="M26" i="39"/>
  <c r="J26" i="39"/>
  <c r="I26" i="39"/>
  <c r="H26" i="39"/>
  <c r="E25" i="39"/>
  <c r="D25" i="39"/>
  <c r="D24" i="39"/>
  <c r="E23" i="39"/>
  <c r="D23" i="39"/>
  <c r="D20" i="39"/>
  <c r="V19" i="39"/>
  <c r="U19" i="39"/>
  <c r="T19" i="39"/>
  <c r="S19" i="39"/>
  <c r="R19" i="39"/>
  <c r="O19" i="39"/>
  <c r="N19" i="39"/>
  <c r="M19" i="39"/>
  <c r="J19" i="39"/>
  <c r="I19" i="39"/>
  <c r="H19" i="39"/>
  <c r="E18" i="39"/>
  <c r="G18" i="39" s="1"/>
  <c r="E16" i="39"/>
  <c r="G16" i="39" s="1"/>
  <c r="G15" i="39"/>
  <c r="E13" i="39"/>
  <c r="G13" i="39" s="1"/>
  <c r="G12" i="39"/>
  <c r="E11" i="39"/>
  <c r="G11" i="39" s="1"/>
  <c r="G10" i="39"/>
  <c r="V9" i="39"/>
  <c r="U9" i="39"/>
  <c r="T9" i="39"/>
  <c r="S9" i="39"/>
  <c r="R9" i="39"/>
  <c r="O9" i="39"/>
  <c r="N9" i="39"/>
  <c r="M9" i="39"/>
  <c r="J9" i="39"/>
  <c r="I9" i="39"/>
  <c r="H9" i="39"/>
  <c r="G25" i="39" l="1"/>
  <c r="U8" i="39"/>
  <c r="D19" i="39"/>
  <c r="G20" i="39"/>
  <c r="E19" i="39"/>
  <c r="E8" i="39" s="1"/>
  <c r="E26" i="39"/>
  <c r="S8" i="39"/>
  <c r="G23" i="39"/>
  <c r="E9" i="39"/>
  <c r="M8" i="39"/>
  <c r="V8" i="39"/>
  <c r="J8" i="39"/>
  <c r="G26" i="39"/>
  <c r="H8" i="39"/>
  <c r="G54" i="39"/>
  <c r="D26" i="39"/>
  <c r="G24" i="39"/>
  <c r="O8" i="39"/>
  <c r="G9" i="39"/>
  <c r="R8" i="39"/>
  <c r="N8" i="39"/>
  <c r="E37" i="39"/>
  <c r="G45" i="39"/>
  <c r="G48" i="39"/>
  <c r="I8" i="39"/>
  <c r="T8" i="39"/>
  <c r="G52" i="39"/>
  <c r="D37" i="39"/>
  <c r="G19" i="39" l="1"/>
  <c r="D8" i="39"/>
  <c r="G37" i="39"/>
  <c r="G8" i="39" l="1"/>
  <c r="F35" i="31"/>
  <c r="F38" i="31"/>
  <c r="F37" i="25" s="1"/>
  <c r="J35" i="29"/>
  <c r="F35" i="29" s="1"/>
  <c r="F30" i="31"/>
  <c r="F27" i="31"/>
  <c r="F20" i="31"/>
  <c r="J30" i="29"/>
  <c r="F30" i="29" s="1"/>
  <c r="J27" i="29"/>
  <c r="J20" i="29"/>
  <c r="F20" i="29" s="1"/>
  <c r="J17" i="29"/>
  <c r="F17" i="29" s="1"/>
  <c r="F16" i="25" s="1"/>
  <c r="E85" i="32"/>
  <c r="E60" i="32"/>
  <c r="E41" i="32" s="1"/>
  <c r="I33" i="33"/>
  <c r="E33" i="33" s="1"/>
  <c r="E74" i="35"/>
  <c r="I60" i="35"/>
  <c r="E60" i="35" s="1"/>
  <c r="I42" i="35"/>
  <c r="F9" i="30"/>
  <c r="G9" i="30"/>
  <c r="H9" i="30"/>
  <c r="I9" i="30"/>
  <c r="F10" i="30"/>
  <c r="G10" i="30"/>
  <c r="H10" i="30"/>
  <c r="I10" i="30"/>
  <c r="F11" i="30"/>
  <c r="G11" i="30"/>
  <c r="H11" i="30"/>
  <c r="I11" i="30"/>
  <c r="F16" i="30"/>
  <c r="G16" i="30"/>
  <c r="H16" i="30"/>
  <c r="I16" i="30"/>
  <c r="F17" i="30"/>
  <c r="G17" i="30"/>
  <c r="H17" i="30"/>
  <c r="I17" i="30"/>
  <c r="F18" i="30"/>
  <c r="G18" i="30"/>
  <c r="H18" i="30"/>
  <c r="I18" i="30"/>
  <c r="F19" i="30"/>
  <c r="G19" i="30"/>
  <c r="H19" i="30"/>
  <c r="I19" i="30"/>
  <c r="F20" i="30"/>
  <c r="G20" i="30"/>
  <c r="H20" i="30"/>
  <c r="I20" i="30"/>
  <c r="F21" i="30"/>
  <c r="F20" i="25" s="1"/>
  <c r="G21" i="30"/>
  <c r="G20" i="25" s="1"/>
  <c r="H21" i="30"/>
  <c r="I21" i="30"/>
  <c r="F23" i="30"/>
  <c r="G23" i="30"/>
  <c r="H23" i="30"/>
  <c r="I23" i="30"/>
  <c r="F24" i="30"/>
  <c r="G24" i="30"/>
  <c r="H24" i="30"/>
  <c r="I24" i="30"/>
  <c r="F27" i="30"/>
  <c r="G27" i="30"/>
  <c r="H27" i="30"/>
  <c r="I27" i="30"/>
  <c r="F28" i="30"/>
  <c r="G28" i="30"/>
  <c r="H28" i="30"/>
  <c r="I28" i="30"/>
  <c r="F29" i="30"/>
  <c r="G29" i="30"/>
  <c r="H29" i="30"/>
  <c r="I29" i="30"/>
  <c r="F30" i="30"/>
  <c r="G30" i="30"/>
  <c r="H30" i="30"/>
  <c r="I30" i="30"/>
  <c r="F31" i="30"/>
  <c r="G31" i="30"/>
  <c r="H31" i="30"/>
  <c r="I31" i="30"/>
  <c r="F34" i="30"/>
  <c r="G34" i="30"/>
  <c r="H34" i="30"/>
  <c r="I34" i="30"/>
  <c r="F35" i="30"/>
  <c r="G35" i="30"/>
  <c r="G34" i="25" s="1"/>
  <c r="H35" i="30"/>
  <c r="I35" i="30"/>
  <c r="F36" i="30"/>
  <c r="G36" i="30"/>
  <c r="H36" i="30"/>
  <c r="I36" i="30"/>
  <c r="F37" i="30"/>
  <c r="G37" i="30"/>
  <c r="H37" i="30"/>
  <c r="I37" i="30"/>
  <c r="F38" i="30"/>
  <c r="G38" i="30"/>
  <c r="H38" i="30"/>
  <c r="I38" i="30"/>
  <c r="F39" i="30"/>
  <c r="G39" i="30"/>
  <c r="H39" i="30"/>
  <c r="I39" i="30"/>
  <c r="F40" i="30"/>
  <c r="G40" i="30"/>
  <c r="H40" i="30"/>
  <c r="I40" i="30"/>
  <c r="G8" i="30"/>
  <c r="H8" i="30"/>
  <c r="I8" i="30"/>
  <c r="F8" i="30"/>
  <c r="F39" i="29"/>
  <c r="G39" i="29"/>
  <c r="H39" i="29"/>
  <c r="I39" i="29"/>
  <c r="F40" i="29"/>
  <c r="G40" i="29"/>
  <c r="H40" i="29"/>
  <c r="I40" i="29"/>
  <c r="F38" i="29"/>
  <c r="G38" i="29"/>
  <c r="H38" i="29"/>
  <c r="I38" i="29"/>
  <c r="F36" i="29"/>
  <c r="G36" i="29"/>
  <c r="H36" i="29"/>
  <c r="H35" i="25" s="1"/>
  <c r="I36" i="29"/>
  <c r="F37" i="29"/>
  <c r="G37" i="29"/>
  <c r="H37" i="29"/>
  <c r="I37" i="29"/>
  <c r="G30" i="29"/>
  <c r="H30" i="29"/>
  <c r="I30" i="29"/>
  <c r="F31" i="29"/>
  <c r="G31" i="29"/>
  <c r="H31" i="29"/>
  <c r="I31" i="29"/>
  <c r="F34" i="29"/>
  <c r="G34" i="29"/>
  <c r="H34" i="29"/>
  <c r="I34" i="29"/>
  <c r="G35" i="29"/>
  <c r="H35" i="29"/>
  <c r="H34" i="25" s="1"/>
  <c r="I35" i="29"/>
  <c r="I16" i="29"/>
  <c r="G17" i="29"/>
  <c r="G16" i="25" s="1"/>
  <c r="H17" i="29"/>
  <c r="H16" i="25" s="1"/>
  <c r="I17" i="29"/>
  <c r="F18" i="29"/>
  <c r="F17" i="25" s="1"/>
  <c r="G18" i="29"/>
  <c r="H18" i="29"/>
  <c r="H17" i="25" s="1"/>
  <c r="I18" i="29"/>
  <c r="F19" i="29"/>
  <c r="G19" i="29"/>
  <c r="H19" i="29"/>
  <c r="I19" i="29"/>
  <c r="G20" i="29"/>
  <c r="H20" i="29"/>
  <c r="I20" i="29"/>
  <c r="F21" i="29"/>
  <c r="G21" i="29"/>
  <c r="H21" i="29"/>
  <c r="I21" i="29"/>
  <c r="F23" i="29"/>
  <c r="G23" i="29"/>
  <c r="H23" i="29"/>
  <c r="I23" i="29"/>
  <c r="F24" i="29"/>
  <c r="G24" i="29"/>
  <c r="H24" i="29"/>
  <c r="I24" i="29"/>
  <c r="F27" i="29"/>
  <c r="F26" i="25" s="1"/>
  <c r="G27" i="29"/>
  <c r="G26" i="25" s="1"/>
  <c r="H27" i="29"/>
  <c r="I27" i="29"/>
  <c r="F28" i="29"/>
  <c r="G28" i="29"/>
  <c r="H28" i="29"/>
  <c r="I28" i="29"/>
  <c r="F29" i="29"/>
  <c r="G29" i="29"/>
  <c r="H29" i="29"/>
  <c r="I29" i="29"/>
  <c r="F9" i="29"/>
  <c r="G9" i="29"/>
  <c r="H9" i="29"/>
  <c r="I9" i="29"/>
  <c r="F10" i="29"/>
  <c r="F9" i="25" s="1"/>
  <c r="G10" i="29"/>
  <c r="G9" i="25" s="1"/>
  <c r="H10" i="29"/>
  <c r="H9" i="25" s="1"/>
  <c r="I10" i="29"/>
  <c r="F11" i="29"/>
  <c r="F10" i="25" s="1"/>
  <c r="G11" i="29"/>
  <c r="G10" i="25" s="1"/>
  <c r="H11" i="29"/>
  <c r="I11" i="29"/>
  <c r="G8" i="29"/>
  <c r="H8" i="29"/>
  <c r="I8" i="29"/>
  <c r="H67" i="24"/>
  <c r="H49" i="24"/>
  <c r="F43" i="24"/>
  <c r="G43" i="24"/>
  <c r="H43" i="24"/>
  <c r="H84" i="33"/>
  <c r="H83" i="33"/>
  <c r="H82" i="33"/>
  <c r="H80" i="33"/>
  <c r="H88" i="24" s="1"/>
  <c r="H78" i="33"/>
  <c r="H77" i="33"/>
  <c r="H76" i="33"/>
  <c r="H75" i="33"/>
  <c r="H74" i="33"/>
  <c r="H71" i="33"/>
  <c r="H70" i="33"/>
  <c r="H69" i="33"/>
  <c r="H65" i="33"/>
  <c r="H64" i="33"/>
  <c r="H56" i="33"/>
  <c r="H54" i="33"/>
  <c r="H51" i="33"/>
  <c r="H50" i="33"/>
  <c r="H49" i="33"/>
  <c r="H48" i="33"/>
  <c r="H47" i="33"/>
  <c r="E40" i="33"/>
  <c r="F40" i="33"/>
  <c r="G40" i="33"/>
  <c r="F41" i="33"/>
  <c r="G41" i="33"/>
  <c r="F42" i="33"/>
  <c r="G42" i="33"/>
  <c r="E43" i="33"/>
  <c r="E51" i="24" s="1"/>
  <c r="F43" i="33"/>
  <c r="G43" i="33"/>
  <c r="E44" i="33"/>
  <c r="F44" i="33"/>
  <c r="G44" i="33"/>
  <c r="E45" i="33"/>
  <c r="F45" i="33"/>
  <c r="G45" i="33"/>
  <c r="E46" i="33"/>
  <c r="F46" i="33"/>
  <c r="G46" i="33"/>
  <c r="E47" i="33"/>
  <c r="F47" i="33"/>
  <c r="G47" i="33"/>
  <c r="E48" i="33"/>
  <c r="F48" i="33"/>
  <c r="G48" i="33"/>
  <c r="E49" i="33"/>
  <c r="F49" i="33"/>
  <c r="G49" i="33"/>
  <c r="E50" i="33"/>
  <c r="F50" i="33"/>
  <c r="G50" i="33"/>
  <c r="E51" i="33"/>
  <c r="F51" i="33"/>
  <c r="G51" i="33"/>
  <c r="G52" i="33"/>
  <c r="F53" i="33"/>
  <c r="G53" i="33"/>
  <c r="E54" i="33"/>
  <c r="F54" i="33"/>
  <c r="G54" i="33"/>
  <c r="E56" i="33"/>
  <c r="F56" i="33"/>
  <c r="G56" i="33"/>
  <c r="F57" i="33"/>
  <c r="F65" i="24" s="1"/>
  <c r="G57" i="33"/>
  <c r="G65" i="24" s="1"/>
  <c r="E58" i="33"/>
  <c r="F58" i="33"/>
  <c r="G58" i="33"/>
  <c r="E59" i="33"/>
  <c r="F59" i="33"/>
  <c r="G59" i="33"/>
  <c r="E60" i="33"/>
  <c r="F60" i="33"/>
  <c r="G60" i="33"/>
  <c r="E61" i="33"/>
  <c r="E69" i="24" s="1"/>
  <c r="F61" i="33"/>
  <c r="G61" i="33"/>
  <c r="E62" i="33"/>
  <c r="E70" i="24" s="1"/>
  <c r="F62" i="33"/>
  <c r="G62" i="33"/>
  <c r="E63" i="33"/>
  <c r="F63" i="33"/>
  <c r="G63" i="33"/>
  <c r="E64" i="33"/>
  <c r="F64" i="33"/>
  <c r="G64" i="33"/>
  <c r="E65" i="33"/>
  <c r="F65" i="33"/>
  <c r="G65" i="33"/>
  <c r="E69" i="33"/>
  <c r="F69" i="33"/>
  <c r="G69" i="33"/>
  <c r="E70" i="33"/>
  <c r="F70" i="33"/>
  <c r="G70" i="33"/>
  <c r="E71" i="33"/>
  <c r="F71" i="33"/>
  <c r="G71" i="33"/>
  <c r="E72" i="33"/>
  <c r="F72" i="33"/>
  <c r="G72" i="33"/>
  <c r="E73" i="33"/>
  <c r="F73" i="33"/>
  <c r="G73" i="33"/>
  <c r="E74" i="33"/>
  <c r="F74" i="33"/>
  <c r="G74" i="33"/>
  <c r="E75" i="33"/>
  <c r="E83" i="24" s="1"/>
  <c r="F75" i="33"/>
  <c r="G75" i="33"/>
  <c r="E76" i="33"/>
  <c r="F76" i="33"/>
  <c r="G76" i="33"/>
  <c r="E77" i="33"/>
  <c r="F77" i="33"/>
  <c r="G77" i="33"/>
  <c r="E78" i="33"/>
  <c r="E86" i="24" s="1"/>
  <c r="F78" i="33"/>
  <c r="G78" i="33"/>
  <c r="E80" i="33"/>
  <c r="E88" i="24" s="1"/>
  <c r="F80" i="33"/>
  <c r="F88" i="24" s="1"/>
  <c r="G80" i="33"/>
  <c r="G88" i="24" s="1"/>
  <c r="E82" i="33"/>
  <c r="F82" i="33"/>
  <c r="G82" i="33"/>
  <c r="E83" i="33"/>
  <c r="F83" i="33"/>
  <c r="G83" i="33"/>
  <c r="E84" i="33"/>
  <c r="F84" i="33"/>
  <c r="G84" i="33"/>
  <c r="E85" i="33"/>
  <c r="F85" i="33"/>
  <c r="G85" i="33"/>
  <c r="E86" i="33"/>
  <c r="F86" i="33"/>
  <c r="G86" i="33"/>
  <c r="E87" i="33"/>
  <c r="E95" i="24" s="1"/>
  <c r="F87" i="33"/>
  <c r="G87" i="33"/>
  <c r="E88" i="33"/>
  <c r="E96" i="24" s="1"/>
  <c r="F88" i="33"/>
  <c r="G88" i="33"/>
  <c r="E89" i="33"/>
  <c r="G89" i="33"/>
  <c r="E90" i="33"/>
  <c r="F90" i="33"/>
  <c r="G90" i="33"/>
  <c r="E37" i="33"/>
  <c r="F37" i="33"/>
  <c r="G37" i="33"/>
  <c r="H37" i="33"/>
  <c r="E38" i="33"/>
  <c r="F38" i="33"/>
  <c r="G38" i="33"/>
  <c r="H38" i="33"/>
  <c r="E39" i="33"/>
  <c r="F39" i="33"/>
  <c r="G39" i="33"/>
  <c r="H39" i="33"/>
  <c r="H36" i="33"/>
  <c r="G36" i="33"/>
  <c r="F36" i="33"/>
  <c r="E36" i="33"/>
  <c r="F20" i="33"/>
  <c r="G20" i="33"/>
  <c r="H20" i="33"/>
  <c r="F21" i="33"/>
  <c r="G21" i="33"/>
  <c r="H21" i="33"/>
  <c r="E22" i="33"/>
  <c r="F22" i="33"/>
  <c r="G22" i="33"/>
  <c r="H22" i="33"/>
  <c r="E23" i="33"/>
  <c r="F23" i="33"/>
  <c r="G23" i="33"/>
  <c r="H23" i="33"/>
  <c r="E24" i="33"/>
  <c r="F24" i="33"/>
  <c r="G24" i="33"/>
  <c r="H24" i="33"/>
  <c r="E25" i="33"/>
  <c r="F25" i="33"/>
  <c r="G25" i="33"/>
  <c r="H25" i="33"/>
  <c r="E26" i="33"/>
  <c r="F26" i="33"/>
  <c r="G26" i="33"/>
  <c r="G34" i="24" s="1"/>
  <c r="H26" i="33"/>
  <c r="E27" i="33"/>
  <c r="F27" i="33"/>
  <c r="F35" i="24" s="1"/>
  <c r="G27" i="33"/>
  <c r="H27" i="33"/>
  <c r="E28" i="33"/>
  <c r="F28" i="33"/>
  <c r="G28" i="33"/>
  <c r="H28" i="33"/>
  <c r="E29" i="33"/>
  <c r="F29" i="33"/>
  <c r="G29" i="33"/>
  <c r="H29" i="33"/>
  <c r="E30" i="33"/>
  <c r="E38" i="24" s="1"/>
  <c r="F30" i="33"/>
  <c r="G30" i="33"/>
  <c r="H30" i="33"/>
  <c r="F33" i="33"/>
  <c r="G33" i="33"/>
  <c r="H33" i="33"/>
  <c r="F19" i="33"/>
  <c r="G19" i="33"/>
  <c r="H19" i="33"/>
  <c r="E27" i="24"/>
  <c r="H34" i="33"/>
  <c r="G34" i="33"/>
  <c r="F34" i="33"/>
  <c r="E42" i="24"/>
  <c r="H84" i="35"/>
  <c r="H92" i="24" s="1"/>
  <c r="H83" i="35"/>
  <c r="H91" i="24" s="1"/>
  <c r="H82" i="35"/>
  <c r="H90" i="24" s="1"/>
  <c r="H78" i="35"/>
  <c r="H86" i="24" s="1"/>
  <c r="H77" i="35"/>
  <c r="H84" i="24"/>
  <c r="H75" i="35"/>
  <c r="H74" i="35"/>
  <c r="H82" i="24" s="1"/>
  <c r="H71" i="35"/>
  <c r="H70" i="35"/>
  <c r="H78" i="24" s="1"/>
  <c r="H69" i="35"/>
  <c r="H65" i="35"/>
  <c r="H64" i="35"/>
  <c r="H56" i="35"/>
  <c r="H64" i="24" s="1"/>
  <c r="H54" i="35"/>
  <c r="H51" i="35"/>
  <c r="H59" i="24" s="1"/>
  <c r="H50" i="35"/>
  <c r="H49" i="35"/>
  <c r="H57" i="24" s="1"/>
  <c r="H48" i="35"/>
  <c r="H47" i="35"/>
  <c r="H55" i="24" s="1"/>
  <c r="E86" i="35"/>
  <c r="F86" i="35"/>
  <c r="F94" i="24" s="1"/>
  <c r="G86" i="35"/>
  <c r="G94" i="24" s="1"/>
  <c r="E87" i="35"/>
  <c r="F87" i="35"/>
  <c r="F95" i="24" s="1"/>
  <c r="G87" i="35"/>
  <c r="E88" i="35"/>
  <c r="F88" i="35"/>
  <c r="F96" i="24" s="1"/>
  <c r="G88" i="35"/>
  <c r="E89" i="35"/>
  <c r="F89" i="35"/>
  <c r="G89" i="35"/>
  <c r="G97" i="24" s="1"/>
  <c r="E90" i="35"/>
  <c r="F90" i="35"/>
  <c r="G90" i="35"/>
  <c r="E70" i="35"/>
  <c r="E78" i="24" s="1"/>
  <c r="F70" i="35"/>
  <c r="G70" i="35"/>
  <c r="G78" i="24" s="1"/>
  <c r="E71" i="35"/>
  <c r="F71" i="35"/>
  <c r="F79" i="24" s="1"/>
  <c r="G71" i="35"/>
  <c r="E72" i="35"/>
  <c r="E80" i="24" s="1"/>
  <c r="F72" i="35"/>
  <c r="G72" i="35"/>
  <c r="E73" i="35"/>
  <c r="F73" i="35"/>
  <c r="G73" i="35"/>
  <c r="F74" i="35"/>
  <c r="F82" i="24" s="1"/>
  <c r="G74" i="35"/>
  <c r="E75" i="35"/>
  <c r="F75" i="35"/>
  <c r="G75" i="35"/>
  <c r="G83" i="24" s="1"/>
  <c r="E84" i="24"/>
  <c r="G84" i="24"/>
  <c r="E77" i="35"/>
  <c r="F77" i="35"/>
  <c r="F85" i="24" s="1"/>
  <c r="G77" i="35"/>
  <c r="G86" i="24"/>
  <c r="E82" i="35"/>
  <c r="E90" i="24" s="1"/>
  <c r="F82" i="35"/>
  <c r="G82" i="35"/>
  <c r="G90" i="24" s="1"/>
  <c r="E83" i="35"/>
  <c r="F83" i="35"/>
  <c r="G83" i="35"/>
  <c r="E84" i="35"/>
  <c r="E92" i="24" s="1"/>
  <c r="F84" i="35"/>
  <c r="G84" i="35"/>
  <c r="G92" i="24" s="1"/>
  <c r="E85" i="35"/>
  <c r="F85" i="35"/>
  <c r="F93" i="24" s="1"/>
  <c r="G85" i="35"/>
  <c r="E56" i="35"/>
  <c r="F56" i="35"/>
  <c r="G56" i="35"/>
  <c r="G64" i="24" s="1"/>
  <c r="E57" i="35"/>
  <c r="F57" i="35"/>
  <c r="G57" i="35"/>
  <c r="E58" i="35"/>
  <c r="F58" i="35"/>
  <c r="G58" i="35"/>
  <c r="E59" i="35"/>
  <c r="E67" i="24" s="1"/>
  <c r="F59" i="35"/>
  <c r="G59" i="35"/>
  <c r="G67" i="24" s="1"/>
  <c r="F60" i="35"/>
  <c r="G60" i="35"/>
  <c r="F61" i="35"/>
  <c r="G61" i="35"/>
  <c r="G69" i="24" s="1"/>
  <c r="F62" i="35"/>
  <c r="F70" i="24" s="1"/>
  <c r="G62" i="35"/>
  <c r="E63" i="35"/>
  <c r="F63" i="35"/>
  <c r="F71" i="24" s="1"/>
  <c r="G63" i="35"/>
  <c r="G71" i="24" s="1"/>
  <c r="E64" i="35"/>
  <c r="F64" i="35"/>
  <c r="G64" i="35"/>
  <c r="G72" i="24" s="1"/>
  <c r="E65" i="35"/>
  <c r="F65" i="35"/>
  <c r="G65" i="35"/>
  <c r="E69" i="35"/>
  <c r="F69" i="35"/>
  <c r="F77" i="24" s="1"/>
  <c r="G69" i="35"/>
  <c r="E40" i="35"/>
  <c r="E48" i="24" s="1"/>
  <c r="F40" i="35"/>
  <c r="F48" i="24" s="1"/>
  <c r="G40" i="35"/>
  <c r="F50" i="24"/>
  <c r="F51" i="24"/>
  <c r="G51" i="24"/>
  <c r="E44" i="35"/>
  <c r="F44" i="35"/>
  <c r="G44" i="35"/>
  <c r="E45" i="35"/>
  <c r="F45" i="35"/>
  <c r="G45" i="35"/>
  <c r="F54" i="24"/>
  <c r="F55" i="24"/>
  <c r="E48" i="35"/>
  <c r="F48" i="35"/>
  <c r="G48" i="35"/>
  <c r="G56" i="24" s="1"/>
  <c r="E49" i="35"/>
  <c r="F49" i="35"/>
  <c r="G49" i="35"/>
  <c r="E50" i="35"/>
  <c r="E58" i="24" s="1"/>
  <c r="F50" i="35"/>
  <c r="G50" i="35"/>
  <c r="E51" i="35"/>
  <c r="E59" i="24" s="1"/>
  <c r="F51" i="35"/>
  <c r="F59" i="24" s="1"/>
  <c r="G51" i="35"/>
  <c r="E52" i="35"/>
  <c r="F52" i="35"/>
  <c r="G52" i="35"/>
  <c r="G60" i="24" s="1"/>
  <c r="E53" i="35"/>
  <c r="F53" i="35"/>
  <c r="G53" i="35"/>
  <c r="E54" i="35"/>
  <c r="E62" i="24" s="1"/>
  <c r="F54" i="35"/>
  <c r="F62" i="24" s="1"/>
  <c r="G54" i="35"/>
  <c r="G62" i="24" s="1"/>
  <c r="H39" i="35"/>
  <c r="G39" i="35"/>
  <c r="F39" i="35"/>
  <c r="F47" i="24" s="1"/>
  <c r="E39" i="35"/>
  <c r="H38" i="35"/>
  <c r="H46" i="24"/>
  <c r="G38" i="35"/>
  <c r="F38" i="35"/>
  <c r="F46" i="24" s="1"/>
  <c r="E38" i="35"/>
  <c r="H37" i="35"/>
  <c r="H45" i="24" s="1"/>
  <c r="G37" i="35"/>
  <c r="F37" i="35"/>
  <c r="F45" i="24" s="1"/>
  <c r="E37" i="35"/>
  <c r="H36" i="35"/>
  <c r="H44" i="24" s="1"/>
  <c r="G36" i="35"/>
  <c r="G44" i="24" s="1"/>
  <c r="F36" i="35"/>
  <c r="E36" i="35"/>
  <c r="F34" i="35"/>
  <c r="F42" i="24" s="1"/>
  <c r="G34" i="35"/>
  <c r="H34" i="35"/>
  <c r="H42" i="24" s="1"/>
  <c r="F20" i="35"/>
  <c r="G20" i="35"/>
  <c r="G28" i="24" s="1"/>
  <c r="H20" i="35"/>
  <c r="H21" i="35"/>
  <c r="H29" i="24" s="1"/>
  <c r="E22" i="35"/>
  <c r="F22" i="35"/>
  <c r="G22" i="35"/>
  <c r="H22" i="35"/>
  <c r="H30" i="24" s="1"/>
  <c r="E23" i="35"/>
  <c r="F23" i="35"/>
  <c r="F31" i="24" s="1"/>
  <c r="G23" i="35"/>
  <c r="H23" i="35"/>
  <c r="H31" i="24" s="1"/>
  <c r="F32" i="24"/>
  <c r="H24" i="35"/>
  <c r="H32" i="24" s="1"/>
  <c r="F33" i="24"/>
  <c r="H25" i="35"/>
  <c r="H33" i="24" s="1"/>
  <c r="E26" i="35"/>
  <c r="F26" i="35"/>
  <c r="F34" i="24" s="1"/>
  <c r="G26" i="35"/>
  <c r="H26" i="35"/>
  <c r="H34" i="24" s="1"/>
  <c r="E27" i="35"/>
  <c r="F27" i="35"/>
  <c r="G27" i="35"/>
  <c r="H27" i="35"/>
  <c r="H35" i="24" s="1"/>
  <c r="E28" i="35"/>
  <c r="F28" i="35"/>
  <c r="F36" i="24" s="1"/>
  <c r="G28" i="35"/>
  <c r="H28" i="35"/>
  <c r="H36" i="24" s="1"/>
  <c r="E29" i="35"/>
  <c r="F29" i="35"/>
  <c r="F37" i="24" s="1"/>
  <c r="G29" i="35"/>
  <c r="H29" i="35"/>
  <c r="H37" i="24" s="1"/>
  <c r="E30" i="35"/>
  <c r="F30" i="35"/>
  <c r="G30" i="35"/>
  <c r="H30" i="35"/>
  <c r="H38" i="24" s="1"/>
  <c r="E33" i="35"/>
  <c r="F33" i="35"/>
  <c r="G33" i="35"/>
  <c r="G41" i="24" s="1"/>
  <c r="H33" i="35"/>
  <c r="F19" i="35"/>
  <c r="F27" i="24" s="1"/>
  <c r="G19" i="35"/>
  <c r="H19" i="35"/>
  <c r="H27" i="24" s="1"/>
  <c r="E43" i="24"/>
  <c r="I37" i="25"/>
  <c r="H37" i="25"/>
  <c r="G37" i="25"/>
  <c r="I39" i="25"/>
  <c r="H39" i="25"/>
  <c r="G39" i="25"/>
  <c r="F39" i="25"/>
  <c r="I38" i="25"/>
  <c r="H38" i="25"/>
  <c r="G38" i="25"/>
  <c r="F38" i="25"/>
  <c r="I35" i="25"/>
  <c r="G36" i="25"/>
  <c r="H36" i="25"/>
  <c r="I36" i="25"/>
  <c r="I34" i="25"/>
  <c r="F28" i="25"/>
  <c r="G28" i="25"/>
  <c r="H28" i="25"/>
  <c r="I28" i="25"/>
  <c r="G29" i="25"/>
  <c r="H29" i="25"/>
  <c r="I29" i="25"/>
  <c r="F30" i="25"/>
  <c r="G30" i="25"/>
  <c r="H30" i="25"/>
  <c r="I30" i="25"/>
  <c r="F33" i="25"/>
  <c r="G33" i="25"/>
  <c r="H33" i="25"/>
  <c r="I33" i="25"/>
  <c r="H15" i="25"/>
  <c r="I15" i="25"/>
  <c r="I16" i="25"/>
  <c r="G17" i="25"/>
  <c r="I17" i="25"/>
  <c r="F18" i="25"/>
  <c r="G18" i="25"/>
  <c r="H18" i="25"/>
  <c r="I18" i="25"/>
  <c r="H19" i="25"/>
  <c r="I19" i="25"/>
  <c r="H20" i="25"/>
  <c r="I20" i="25"/>
  <c r="F22" i="25"/>
  <c r="G22" i="25"/>
  <c r="H22" i="25"/>
  <c r="I22" i="25"/>
  <c r="F23" i="25"/>
  <c r="G23" i="25"/>
  <c r="H23" i="25"/>
  <c r="I23" i="25"/>
  <c r="H26" i="25"/>
  <c r="I26" i="25"/>
  <c r="F27" i="25"/>
  <c r="G27" i="25"/>
  <c r="H27" i="25"/>
  <c r="I27" i="25"/>
  <c r="I9" i="25"/>
  <c r="H10" i="25"/>
  <c r="I10" i="25"/>
  <c r="G8" i="25"/>
  <c r="I8" i="25"/>
  <c r="G91" i="24"/>
  <c r="G53" i="24"/>
  <c r="F52" i="24"/>
  <c r="F73" i="24"/>
  <c r="F68" i="24"/>
  <c r="F38" i="24"/>
  <c r="E73" i="24"/>
  <c r="G82" i="24"/>
  <c r="F81" i="24"/>
  <c r="G19" i="25" l="1"/>
  <c r="G15" i="25"/>
  <c r="G35" i="25"/>
  <c r="F69" i="24"/>
  <c r="G81" i="24"/>
  <c r="G70" i="24"/>
  <c r="H63" i="24"/>
  <c r="H77" i="24"/>
  <c r="F29" i="24"/>
  <c r="G49" i="24"/>
  <c r="F49" i="24"/>
  <c r="F61" i="24"/>
  <c r="F36" i="25"/>
  <c r="E53" i="24"/>
  <c r="F16" i="31"/>
  <c r="F8" i="31" s="1"/>
  <c r="G38" i="24"/>
  <c r="G37" i="24"/>
  <c r="G36" i="24"/>
  <c r="G35" i="24"/>
  <c r="G32" i="24"/>
  <c r="E47" i="24"/>
  <c r="G58" i="24"/>
  <c r="F57" i="24"/>
  <c r="E56" i="24"/>
  <c r="G68" i="24"/>
  <c r="E66" i="24"/>
  <c r="F86" i="24"/>
  <c r="G33" i="24"/>
  <c r="F64" i="24"/>
  <c r="E81" i="24"/>
  <c r="G79" i="24"/>
  <c r="F78" i="24"/>
  <c r="E55" i="24"/>
  <c r="H41" i="24"/>
  <c r="E34" i="24"/>
  <c r="G31" i="24"/>
  <c r="G30" i="24"/>
  <c r="G29" i="24"/>
  <c r="F28" i="24"/>
  <c r="E44" i="24"/>
  <c r="E46" i="24"/>
  <c r="G54" i="24"/>
  <c r="G73" i="24"/>
  <c r="F72" i="24"/>
  <c r="E71" i="24"/>
  <c r="G93" i="24"/>
  <c r="F92" i="24"/>
  <c r="E91" i="24"/>
  <c r="E85" i="24"/>
  <c r="F83" i="24"/>
  <c r="G98" i="24"/>
  <c r="F97" i="24"/>
  <c r="H58" i="24"/>
  <c r="H72" i="24"/>
  <c r="H79" i="24"/>
  <c r="H85" i="24"/>
  <c r="E45" i="24"/>
  <c r="E72" i="24"/>
  <c r="F80" i="24"/>
  <c r="E79" i="24"/>
  <c r="G77" i="24"/>
  <c r="G27" i="24"/>
  <c r="E31" i="24"/>
  <c r="E30" i="24"/>
  <c r="H28" i="24"/>
  <c r="G42" i="24"/>
  <c r="G45" i="24"/>
  <c r="G46" i="24"/>
  <c r="G59" i="24"/>
  <c r="F58" i="24"/>
  <c r="E57" i="24"/>
  <c r="G55" i="24"/>
  <c r="G50" i="24"/>
  <c r="G48" i="24"/>
  <c r="F84" i="24"/>
  <c r="F98" i="24"/>
  <c r="E97" i="24"/>
  <c r="F44" i="24"/>
  <c r="F90" i="24"/>
  <c r="E37" i="24"/>
  <c r="E36" i="24"/>
  <c r="E35" i="24"/>
  <c r="G47" i="24"/>
  <c r="F53" i="24"/>
  <c r="E52" i="24"/>
  <c r="E68" i="24"/>
  <c r="G66" i="24"/>
  <c r="G95" i="24"/>
  <c r="H83" i="24"/>
  <c r="E98" i="24"/>
  <c r="G96" i="24"/>
  <c r="E94" i="24"/>
  <c r="F91" i="24"/>
  <c r="E41" i="24"/>
  <c r="H56" i="24"/>
  <c r="H62" i="24"/>
  <c r="F66" i="24"/>
  <c r="E65" i="24"/>
  <c r="F41" i="24"/>
  <c r="H47" i="24"/>
  <c r="E77" i="24"/>
  <c r="G57" i="24"/>
  <c r="F56" i="24"/>
  <c r="G52" i="24"/>
  <c r="G85" i="24"/>
  <c r="G80" i="24"/>
  <c r="F60" i="24"/>
  <c r="E93" i="24"/>
  <c r="E21" i="33"/>
  <c r="E20" i="33"/>
  <c r="F35" i="25"/>
  <c r="J16" i="29"/>
  <c r="E54" i="24"/>
  <c r="E52" i="33"/>
  <c r="E60" i="24" s="1"/>
  <c r="E64" i="24"/>
  <c r="E61" i="24"/>
  <c r="F34" i="25"/>
  <c r="F19" i="25"/>
  <c r="F29" i="25"/>
  <c r="E82" i="24"/>
  <c r="F30" i="24"/>
  <c r="H73" i="24"/>
  <c r="I41" i="35"/>
  <c r="G61" i="24"/>
  <c r="F67" i="24"/>
  <c r="F15" i="25" l="1"/>
  <c r="E20" i="32"/>
  <c r="J8" i="29"/>
  <c r="F8" i="29" l="1"/>
  <c r="I24" i="35"/>
  <c r="E33" i="24"/>
  <c r="E32" i="24" l="1"/>
  <c r="I21" i="35"/>
  <c r="E29" i="24" l="1"/>
  <c r="I20" i="35"/>
  <c r="E20" i="35" s="1"/>
  <c r="E28" i="24" s="1"/>
  <c r="E42" i="33"/>
  <c r="E50" i="24" s="1"/>
  <c r="E49" i="24"/>
</calcChain>
</file>

<file path=xl/sharedStrings.xml><?xml version="1.0" encoding="utf-8"?>
<sst xmlns="http://schemas.openxmlformats.org/spreadsheetml/2006/main" count="2241" uniqueCount="518">
  <si>
    <t>Наименование показателя</t>
  </si>
  <si>
    <t>Код строки</t>
  </si>
  <si>
    <r>
      <t xml:space="preserve">Код по бюджетной классификации Российской Федерации </t>
    </r>
    <r>
      <rPr>
        <vertAlign val="superscript"/>
        <sz val="8"/>
        <rFont val="Times New Roman"/>
        <family val="1"/>
        <charset val="204"/>
      </rPr>
      <t>3</t>
    </r>
  </si>
  <si>
    <r>
      <t xml:space="preserve">Аналитический код </t>
    </r>
    <r>
      <rPr>
        <vertAlign val="superscript"/>
        <sz val="8"/>
        <rFont val="Times New Roman"/>
        <family val="1"/>
        <charset val="204"/>
      </rPr>
      <t>4</t>
    </r>
  </si>
  <si>
    <t>текущий финансовый год</t>
  </si>
  <si>
    <t>первый год планового периода</t>
  </si>
  <si>
    <t>второй год планового периода</t>
  </si>
  <si>
    <t>за пределами планового периода</t>
  </si>
  <si>
    <t>Сумма</t>
  </si>
  <si>
    <t>1</t>
  </si>
  <si>
    <t>2</t>
  </si>
  <si>
    <t>3</t>
  </si>
  <si>
    <t>4</t>
  </si>
  <si>
    <t>5</t>
  </si>
  <si>
    <t>6</t>
  </si>
  <si>
    <t>7</t>
  </si>
  <si>
    <t>8</t>
  </si>
  <si>
    <t>(подпись)</t>
  </si>
  <si>
    <t>(расшифровка подписи)</t>
  </si>
  <si>
    <t>Коды</t>
  </si>
  <si>
    <t>по ОКЕИ</t>
  </si>
  <si>
    <t>Раздел 1. Поступления и выплаты</t>
  </si>
  <si>
    <r>
      <t xml:space="preserve">Остаток средств на начало текущего финансового года </t>
    </r>
    <r>
      <rPr>
        <vertAlign val="superscript"/>
        <sz val="8"/>
        <rFont val="Times New Roman"/>
        <family val="1"/>
        <charset val="204"/>
      </rPr>
      <t>5</t>
    </r>
  </si>
  <si>
    <t>0001</t>
  </si>
  <si>
    <t>х</t>
  </si>
  <si>
    <r>
      <t xml:space="preserve">Остаток средств на конец текущего финансового года </t>
    </r>
    <r>
      <rPr>
        <vertAlign val="superscript"/>
        <sz val="8"/>
        <rFont val="Times New Roman"/>
        <family val="1"/>
        <charset val="204"/>
      </rPr>
      <t>5</t>
    </r>
  </si>
  <si>
    <t>0002</t>
  </si>
  <si>
    <t>Доходы, всего:</t>
  </si>
  <si>
    <t>1000</t>
  </si>
  <si>
    <t>1100</t>
  </si>
  <si>
    <t>120</t>
  </si>
  <si>
    <t>в том числе:</t>
  </si>
  <si>
    <t>доходы от оказания услуг, работ, компенсации затрат учреждений, всего</t>
  </si>
  <si>
    <t>1200</t>
  </si>
  <si>
    <t>130</t>
  </si>
  <si>
    <t>1210</t>
  </si>
  <si>
    <t>доходы от штрафов, пеней, иных сумм принудительного изъятия, всего</t>
  </si>
  <si>
    <t>1300</t>
  </si>
  <si>
    <t>140</t>
  </si>
  <si>
    <t>безвозмездные денежные поступления, всего</t>
  </si>
  <si>
    <t>1400</t>
  </si>
  <si>
    <t>150</t>
  </si>
  <si>
    <t>прочие доходы, всего</t>
  </si>
  <si>
    <t>1500</t>
  </si>
  <si>
    <t>180</t>
  </si>
  <si>
    <t>целевые субсидии</t>
  </si>
  <si>
    <t>1510</t>
  </si>
  <si>
    <t>субсидии на осуществление капитальных вложений</t>
  </si>
  <si>
    <t>1520</t>
  </si>
  <si>
    <t>доходы от операций с активами, всего</t>
  </si>
  <si>
    <t>1900</t>
  </si>
  <si>
    <r>
      <t xml:space="preserve">прочие поступления, всего </t>
    </r>
    <r>
      <rPr>
        <vertAlign val="superscript"/>
        <sz val="8"/>
        <rFont val="Times New Roman"/>
        <family val="1"/>
        <charset val="204"/>
      </rPr>
      <t>6</t>
    </r>
  </si>
  <si>
    <t>1980</t>
  </si>
  <si>
    <t>1981</t>
  </si>
  <si>
    <t>510</t>
  </si>
  <si>
    <t>Расходы, всего</t>
  </si>
  <si>
    <t>2000</t>
  </si>
  <si>
    <t>в том числе:
на выплаты персоналу, всего</t>
  </si>
  <si>
    <t>2100</t>
  </si>
  <si>
    <t>в том числе:
оплата труда</t>
  </si>
  <si>
    <t>2110</t>
  </si>
  <si>
    <t>111</t>
  </si>
  <si>
    <t>прочие выплаты персоналу, в том числе компенсационного характера</t>
  </si>
  <si>
    <t>2120</t>
  </si>
  <si>
    <t>112</t>
  </si>
  <si>
    <t>иные выплаты, за исключением фонда оплаты труда учреждения, для выполнения отдельных полномочий</t>
  </si>
  <si>
    <t>2130</t>
  </si>
  <si>
    <t>113</t>
  </si>
  <si>
    <t>взносы по обязательному социальному страхованию на выплаты по оплате труда работников и иные выплаты работникам учреждений, всего</t>
  </si>
  <si>
    <t>2140</t>
  </si>
  <si>
    <t>119</t>
  </si>
  <si>
    <t>социальные и иные выплаты населению, всего</t>
  </si>
  <si>
    <t>2200</t>
  </si>
  <si>
    <t>300</t>
  </si>
  <si>
    <t>в том числе:
социальные выплаты гражданам, кроме публичных нормативных социальных выплат</t>
  </si>
  <si>
    <t>2210</t>
  </si>
  <si>
    <t>320</t>
  </si>
  <si>
    <t>выплата стипендий, осуществление иных расходов на социальную поддержку обучающихся за счет средств стипендиального фонда</t>
  </si>
  <si>
    <t>2220</t>
  </si>
  <si>
    <t>340</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</si>
  <si>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</si>
  <si>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</si>
  <si>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</si>
  <si>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уплата налогов, сборов и иных платежей, всего</t>
  </si>
  <si>
    <t>2300</t>
  </si>
  <si>
    <t>850</t>
  </si>
  <si>
    <t>из них:
налог на имущество организаций и земельный налог</t>
  </si>
  <si>
    <t>2310</t>
  </si>
  <si>
    <t>851</t>
  </si>
  <si>
    <t>иные налоги (включаемые в состав расходов) в бюджеты бюджетной системы Российской Федерации, а также государственная пошлина</t>
  </si>
  <si>
    <t>2320</t>
  </si>
  <si>
    <t>852</t>
  </si>
  <si>
    <t>уплата штрафов (в том числе административных), пеней, иных платежей</t>
  </si>
  <si>
    <t>2330</t>
  </si>
  <si>
    <t>853</t>
  </si>
  <si>
    <t>прочие выплаты (кроме выплат на закупку товаров, работ, услуг)</t>
  </si>
  <si>
    <t>2500</t>
  </si>
  <si>
    <t>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</si>
  <si>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</si>
  <si>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</si>
  <si>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r>
      <t xml:space="preserve">расходы на закупку товаров, работ, услуг, всего </t>
    </r>
    <r>
      <rPr>
        <vertAlign val="superscript"/>
        <sz val="8"/>
        <rFont val="Times New Roman"/>
        <family val="1"/>
        <charset val="204"/>
      </rPr>
      <t>7</t>
    </r>
  </si>
  <si>
    <t>2600</t>
  </si>
  <si>
    <t>2610</t>
  </si>
  <si>
    <t>241</t>
  </si>
  <si>
    <t>закупку товаров, работ, услуг в сфере информационно-коммуникационных технологий</t>
  </si>
  <si>
    <t>2620</t>
  </si>
  <si>
    <t>242</t>
  </si>
  <si>
    <t>закупку товаров, работ, услуг в целях капитального ремонта государственного (муниципального) имущества</t>
  </si>
  <si>
    <t>2630</t>
  </si>
  <si>
    <t>243</t>
  </si>
  <si>
    <t>прочую закупку товаров, работ и услуг, всего</t>
  </si>
  <si>
    <t>2640</t>
  </si>
  <si>
    <t>244</t>
  </si>
  <si>
    <t>из них:</t>
  </si>
  <si>
    <t>капитальные вложения в объекты государственной (муниципальной) собственности, всего</t>
  </si>
  <si>
    <t>2650</t>
  </si>
  <si>
    <t>400</t>
  </si>
  <si>
    <t>в том числе:
приобретение объектов недвижимого имущества государственными (муниципальными) учреждениями</t>
  </si>
  <si>
    <t>406</t>
  </si>
  <si>
    <t>строительство (реконструкция) объектов недвижимого имущества государственными (муниципальными) учреждениями</t>
  </si>
  <si>
    <t>407</t>
  </si>
  <si>
    <r>
      <t xml:space="preserve">Выплаты, уменьшающие доход, всего </t>
    </r>
    <r>
      <rPr>
        <b/>
        <vertAlign val="superscript"/>
        <sz val="8"/>
        <rFont val="Times New Roman"/>
        <family val="1"/>
        <charset val="204"/>
      </rPr>
      <t>8</t>
    </r>
  </si>
  <si>
    <t>3000</t>
  </si>
  <si>
    <t>100</t>
  </si>
  <si>
    <r>
      <t xml:space="preserve">в том числе:
налог на прибыль </t>
    </r>
    <r>
      <rPr>
        <vertAlign val="superscript"/>
        <sz val="8"/>
        <rFont val="Times New Roman"/>
        <family val="1"/>
        <charset val="204"/>
      </rPr>
      <t>8</t>
    </r>
  </si>
  <si>
    <t>3010</t>
  </si>
  <si>
    <r>
      <t xml:space="preserve">налог на добавленную стоимость </t>
    </r>
    <r>
      <rPr>
        <vertAlign val="superscript"/>
        <sz val="8"/>
        <rFont val="Times New Roman"/>
        <family val="1"/>
        <charset val="204"/>
      </rPr>
      <t>8</t>
    </r>
  </si>
  <si>
    <t>3020</t>
  </si>
  <si>
    <t>3030</t>
  </si>
  <si>
    <r>
      <t xml:space="preserve">прочие налоги, уменьшающие доход </t>
    </r>
    <r>
      <rPr>
        <vertAlign val="superscript"/>
        <sz val="8"/>
        <rFont val="Times New Roman"/>
        <family val="1"/>
        <charset val="204"/>
      </rPr>
      <t>8</t>
    </r>
  </si>
  <si>
    <r>
      <t xml:space="preserve">Прочие выплаты, всего </t>
    </r>
    <r>
      <rPr>
        <b/>
        <vertAlign val="superscript"/>
        <sz val="8"/>
        <rFont val="Times New Roman"/>
        <family val="1"/>
        <charset val="204"/>
      </rPr>
      <t>9</t>
    </r>
  </si>
  <si>
    <t>4000</t>
  </si>
  <si>
    <t>из них:
возврат в бюджет средств субсидии</t>
  </si>
  <si>
    <t>4010</t>
  </si>
  <si>
    <t>610</t>
  </si>
  <si>
    <t>№
п/п</t>
  </si>
  <si>
    <t>Коды
строк</t>
  </si>
  <si>
    <t>Год
начала закупки</t>
  </si>
  <si>
    <t>(текущий финансовый год)</t>
  </si>
  <si>
    <t>(первый год планового периода)</t>
  </si>
  <si>
    <t>(второй год планового периода)</t>
  </si>
  <si>
    <r>
      <t xml:space="preserve">Выплаты на закупку товаров, работ, услуг, всего </t>
    </r>
    <r>
      <rPr>
        <b/>
        <vertAlign val="superscript"/>
        <sz val="8"/>
        <rFont val="Times New Roman"/>
        <family val="1"/>
        <charset val="204"/>
      </rPr>
      <t>11</t>
    </r>
  </si>
  <si>
    <t>26000</t>
  </si>
  <si>
    <t>1.1</t>
  </si>
  <si>
    <t>26100</t>
  </si>
  <si>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8"/>
        <rFont val="Times New Roman"/>
        <family val="1"/>
        <charset val="204"/>
      </rPr>
      <t>12</t>
    </r>
  </si>
  <si>
    <t>1.2</t>
  </si>
  <si>
    <t>26200</t>
  </si>
  <si>
    <r>
      <t xml:space="preserve">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t>
    </r>
    <r>
      <rPr>
        <vertAlign val="superscript"/>
        <sz val="8"/>
        <rFont val="Times New Roman"/>
        <family val="1"/>
        <charset val="204"/>
      </rPr>
      <t>12</t>
    </r>
  </si>
  <si>
    <t>1.3</t>
  </si>
  <si>
    <t>1.4</t>
  </si>
  <si>
    <t>26300</t>
  </si>
  <si>
    <t>26400</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</si>
  <si>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t>
    </r>
    <r>
      <rPr>
        <vertAlign val="superscript"/>
        <sz val="8"/>
        <rFont val="Times New Roman"/>
        <family val="1"/>
        <charset val="204"/>
      </rPr>
      <t>13</t>
    </r>
  </si>
  <si>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r>
    <r>
      <rPr>
        <vertAlign val="superscript"/>
        <sz val="8"/>
        <rFont val="Times New Roman"/>
        <family val="1"/>
        <charset val="204"/>
      </rPr>
      <t>13</t>
    </r>
  </si>
  <si>
    <t>1.4.1</t>
  </si>
  <si>
    <t>26410</t>
  </si>
  <si>
    <t>в том числе:
за счет субсидий, предоставляемых на финансовое обеспечение выполнения государственного (муниципального) задания</t>
  </si>
  <si>
    <t>1.4.1.1</t>
  </si>
  <si>
    <t>в том числе:
в соответствии с Федеральным законом № 44-ФЗ</t>
  </si>
  <si>
    <t>26411</t>
  </si>
  <si>
    <t>1.4.1.2</t>
  </si>
  <si>
    <r>
      <t xml:space="preserve">в соответствии с Федеральным законом № 223-ФЗ </t>
    </r>
    <r>
      <rPr>
        <vertAlign val="superscript"/>
        <sz val="8"/>
        <rFont val="Times New Roman"/>
        <family val="1"/>
        <charset val="204"/>
      </rPr>
      <t>14</t>
    </r>
  </si>
  <si>
    <t>26412</t>
  </si>
  <si>
    <t>1.4.2</t>
  </si>
  <si>
    <t>за счет субсидий, предоставляемых в соответствии с абзацем вторым пункта 1 статьи 78.1 Бюджетного кодекса Российской Федерации</t>
  </si>
  <si>
    <t>26420</t>
  </si>
  <si>
    <t>1.4.2.1</t>
  </si>
  <si>
    <t>26421</t>
  </si>
  <si>
    <t>1.4.2.2</t>
  </si>
  <si>
    <t>26422</t>
  </si>
  <si>
    <t>1.4.3</t>
  </si>
  <si>
    <r>
      <t xml:space="preserve">за счет субсидий, предоставляемых на осуществление капитальных вложений </t>
    </r>
    <r>
      <rPr>
        <vertAlign val="superscript"/>
        <sz val="8"/>
        <rFont val="Times New Roman"/>
        <family val="1"/>
        <charset val="204"/>
      </rPr>
      <t>15</t>
    </r>
  </si>
  <si>
    <t>26430</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</si>
  <si>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</si>
  <si>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</si>
  <si>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</si>
  <si>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</si>
  <si>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</si>
  <si>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</si>
  <si>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</si>
  <si>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</si>
  <si>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</si>
  <si>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</si>
  <si>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</si>
  <si>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</si>
  <si>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1.4.5.2</t>
  </si>
  <si>
    <t>в соответствии с Федеральным законом № 223-ФЗ</t>
  </si>
  <si>
    <t>26452</t>
  </si>
  <si>
    <r>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r>
    <r>
      <rPr>
        <vertAlign val="superscript"/>
        <sz val="8"/>
        <rFont val="Times New Roman"/>
        <family val="1"/>
        <charset val="204"/>
      </rPr>
      <t>16</t>
    </r>
  </si>
  <si>
    <t>26500</t>
  </si>
  <si>
    <t>в том числе по году начала закупки:</t>
  </si>
  <si>
    <t>26510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</si>
  <si>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</si>
  <si>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</si>
  <si>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</si>
  <si>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(должность)</t>
  </si>
  <si>
    <t>(фамилия, инициалы)</t>
  </si>
  <si>
    <t>(телефон)</t>
  </si>
  <si>
    <r>
      <t>_____</t>
    </r>
    <r>
      <rPr>
        <vertAlign val="superscript"/>
        <sz val="7"/>
        <rFont val="Times New Roman"/>
        <family val="1"/>
        <charset val="204"/>
      </rPr>
      <t>1</t>
    </r>
    <r>
      <rPr>
        <sz val="7"/>
        <color indexed="9"/>
        <rFont val="Times New Roman"/>
        <family val="1"/>
        <charset val="204"/>
      </rPr>
      <t>_</t>
    </r>
    <r>
      <rPr>
        <sz val="7"/>
        <rFont val="Times New Roman"/>
        <family val="1"/>
        <charset val="204"/>
      </rPr>
      <t>В случае утверждения закона (решения) о бюджете на текущий финансовый год и плановый период.</t>
    </r>
  </si>
  <si>
    <r>
      <t>_____</t>
    </r>
    <r>
      <rPr>
        <vertAlign val="superscript"/>
        <sz val="7"/>
        <rFont val="Times New Roman"/>
        <family val="1"/>
        <charset val="204"/>
      </rPr>
      <t>2</t>
    </r>
    <r>
      <rPr>
        <sz val="7"/>
        <color indexed="9"/>
        <rFont val="Times New Roman"/>
        <family val="1"/>
        <charset val="204"/>
      </rPr>
      <t>_</t>
    </r>
    <r>
      <rPr>
        <sz val="7"/>
        <rFont val="Times New Roman"/>
        <family val="1"/>
        <charset val="204"/>
      </rPr>
      <t>Указывается дата подписания Плана, а в случае утверждения Плана уполномоченным лицом учреждения - дата утверждения Плана.</t>
    </r>
  </si>
  <si>
    <r>
      <t>_____</t>
    </r>
    <r>
      <rPr>
        <vertAlign val="superscript"/>
        <sz val="7"/>
        <rFont val="Times New Roman"/>
        <family val="1"/>
        <charset val="204"/>
      </rPr>
      <t>3</t>
    </r>
    <r>
      <rPr>
        <sz val="7"/>
        <color indexed="9"/>
        <rFont val="Times New Roman"/>
        <family val="1"/>
        <charset val="204"/>
      </rPr>
      <t>_</t>
    </r>
    <r>
      <rPr>
        <sz val="7"/>
        <rFont val="Times New Roman"/>
        <family val="1"/>
        <charset val="204"/>
      </rPr>
      <t>В графе 3 отражаются:</t>
    </r>
  </si>
  <si>
    <r>
      <t>_____</t>
    </r>
    <r>
      <rPr>
        <sz val="7"/>
        <rFont val="Times New Roman"/>
        <family val="1"/>
        <charset val="204"/>
      </rPr>
      <t>по строкам 1100 - 1900 - коды аналитической группы подвида доходов бюджетов классификации доходов бюджетов;</t>
    </r>
  </si>
  <si>
    <r>
      <t>_____</t>
    </r>
    <r>
      <rPr>
        <sz val="7"/>
        <rFont val="Times New Roman"/>
        <family val="1"/>
        <charset val="204"/>
      </rPr>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</si>
  <si>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sz val="7"/>
        <rFont val="Times New Roman"/>
        <family val="1"/>
        <charset val="204"/>
      </rPr>
      <t>по строкам 2000 - 2652 - коды видов расходов бюджетов классификации расходов бюджетов;</t>
    </r>
  </si>
  <si>
    <r>
      <t>_____</t>
    </r>
    <r>
      <rPr>
        <sz val="7"/>
        <rFont val="Times New Roman"/>
        <family val="1"/>
        <charset val="204"/>
      </rPr>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r>
  </si>
  <si>
    <r>
      <t>_____</t>
    </r>
    <r>
      <rPr>
        <sz val="7"/>
        <rFont val="Times New Roman"/>
        <family val="1"/>
        <charset val="204"/>
      </rPr>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r>
  </si>
  <si>
    <r>
      <t>_____</t>
    </r>
    <r>
      <rPr>
        <vertAlign val="superscript"/>
        <sz val="7"/>
        <rFont val="Times New Roman"/>
        <family val="1"/>
        <charset val="204"/>
      </rPr>
      <t>4</t>
    </r>
    <r>
      <rPr>
        <sz val="7"/>
        <color indexed="9"/>
        <rFont val="Times New Roman"/>
        <family val="1"/>
        <charset val="204"/>
      </rPr>
      <t>_</t>
    </r>
    <r>
      <rPr>
        <sz val="7"/>
        <rFont val="Times New Roman"/>
        <family val="1"/>
        <charset val="204"/>
      </rPr>
      <t>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r>
  </si>
  <si>
    <r>
      <t>_____</t>
    </r>
    <r>
      <rPr>
        <vertAlign val="superscript"/>
        <sz val="7"/>
        <rFont val="Times New Roman"/>
        <family val="1"/>
        <charset val="204"/>
      </rPr>
      <t>5</t>
    </r>
    <r>
      <rPr>
        <sz val="7"/>
        <color indexed="9"/>
        <rFont val="Times New Roman"/>
        <family val="1"/>
        <charset val="204"/>
      </rPr>
      <t>_</t>
    </r>
    <r>
      <rPr>
        <sz val="7"/>
        <rFont val="Times New Roman"/>
        <family val="1"/>
        <charset val="204"/>
      </rPr>
      <t>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</si>
  <si>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_____</t>
    </r>
    <r>
      <rPr>
        <vertAlign val="superscript"/>
        <sz val="7"/>
        <rFont val="Times New Roman"/>
        <family val="1"/>
        <charset val="204"/>
      </rPr>
      <t>6</t>
    </r>
    <r>
      <rPr>
        <sz val="7"/>
        <color indexed="9"/>
        <rFont val="Times New Roman"/>
        <family val="1"/>
        <charset val="204"/>
      </rPr>
      <t>_</t>
    </r>
    <r>
      <rPr>
        <sz val="7"/>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</si>
  <si>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_____</t>
    </r>
    <r>
      <rPr>
        <vertAlign val="superscript"/>
        <sz val="7"/>
        <rFont val="Times New Roman"/>
        <family val="1"/>
        <charset val="204"/>
      </rPr>
      <t>7</t>
    </r>
    <r>
      <rPr>
        <sz val="7"/>
        <color indexed="9"/>
        <rFont val="Times New Roman"/>
        <family val="1"/>
        <charset val="204"/>
      </rPr>
      <t>_</t>
    </r>
    <r>
      <rPr>
        <sz val="7"/>
        <rFont val="Times New Roman"/>
        <family val="1"/>
        <charset val="204"/>
      </rPr>
      <t>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r>
  </si>
  <si>
    <r>
      <t>_____</t>
    </r>
    <r>
      <rPr>
        <vertAlign val="superscript"/>
        <sz val="7"/>
        <rFont val="Times New Roman"/>
        <family val="1"/>
        <charset val="204"/>
      </rPr>
      <t>8</t>
    </r>
    <r>
      <rPr>
        <sz val="7"/>
        <color indexed="9"/>
        <rFont val="Times New Roman"/>
        <family val="1"/>
        <charset val="204"/>
      </rPr>
      <t>_</t>
    </r>
    <r>
      <rPr>
        <sz val="7"/>
        <rFont val="Times New Roman"/>
        <family val="1"/>
        <charset val="204"/>
      </rPr>
      <t>Показатель отражается со знаком "минус".</t>
    </r>
  </si>
  <si>
    <r>
      <t>_____</t>
    </r>
    <r>
      <rPr>
        <vertAlign val="superscript"/>
        <sz val="7"/>
        <rFont val="Times New Roman"/>
        <family val="1"/>
        <charset val="204"/>
      </rPr>
      <t>9</t>
    </r>
    <r>
      <rPr>
        <sz val="7"/>
        <color indexed="9"/>
        <rFont val="Times New Roman"/>
        <family val="1"/>
        <charset val="204"/>
      </rPr>
      <t>_</t>
    </r>
    <r>
      <rPr>
        <sz val="7"/>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</si>
  <si>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_____</t>
    </r>
    <r>
      <rPr>
        <vertAlign val="superscript"/>
        <sz val="7"/>
        <rFont val="Times New Roman"/>
        <family val="1"/>
        <charset val="204"/>
      </rPr>
      <t>10</t>
    </r>
    <r>
      <rPr>
        <sz val="7"/>
        <color indexed="9"/>
        <rFont val="Times New Roman"/>
        <family val="1"/>
        <charset val="204"/>
      </rPr>
      <t>_</t>
    </r>
    <r>
      <rPr>
        <sz val="7"/>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в строке 2600 Раздела 1 "Поступления и выплаты" Плана.</t>
    </r>
  </si>
  <si>
    <r>
      <t>_____</t>
    </r>
    <r>
      <rPr>
        <vertAlign val="superscript"/>
        <sz val="7"/>
        <rFont val="Times New Roman"/>
        <family val="1"/>
        <charset val="204"/>
      </rPr>
      <t>11</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 и должны соответствовать показателям соответствующих граф по строке 2600 Раздела 1 "Поступления и выплаты" Плана.</t>
    </r>
  </si>
  <si>
    <r>
      <t>_____</t>
    </r>
    <r>
      <rPr>
        <vertAlign val="superscript"/>
        <sz val="7"/>
        <rFont val="Times New Roman"/>
        <family val="1"/>
        <charset val="204"/>
      </rPr>
      <t>12</t>
    </r>
    <r>
      <rPr>
        <sz val="7"/>
        <color indexed="9"/>
        <rFont val="Times New Roman"/>
        <family val="1"/>
        <charset val="204"/>
      </rPr>
      <t>_</t>
    </r>
    <r>
      <rPr>
        <sz val="7"/>
        <rFont val="Times New Roman"/>
        <family val="1"/>
        <charset val="204"/>
      </rPr>
      <t>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</si>
  <si>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t>_____</t>
    </r>
    <r>
      <rPr>
        <vertAlign val="superscript"/>
        <sz val="7"/>
        <rFont val="Times New Roman"/>
        <family val="1"/>
        <charset val="204"/>
      </rPr>
      <t>13</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 и Федеральным законом № 223-ФЗ.</t>
    </r>
  </si>
  <si>
    <r>
      <t>_____</t>
    </r>
    <r>
      <rPr>
        <vertAlign val="superscript"/>
        <sz val="7"/>
        <rFont val="Times New Roman"/>
        <family val="1"/>
        <charset val="204"/>
      </rPr>
      <t>14</t>
    </r>
    <r>
      <rPr>
        <sz val="7"/>
        <color indexed="9"/>
        <rFont val="Times New Roman"/>
        <family val="1"/>
        <charset val="204"/>
      </rPr>
      <t>_</t>
    </r>
    <r>
      <rPr>
        <sz val="7"/>
        <rFont val="Times New Roman"/>
        <family val="1"/>
        <charset val="204"/>
      </rPr>
      <t>Государственным (муниципальным) бюджетным учреждением показатель не формируется.</t>
    </r>
  </si>
  <si>
    <r>
      <t>_____</t>
    </r>
    <r>
      <rPr>
        <vertAlign val="superscript"/>
        <sz val="7"/>
        <rFont val="Times New Roman"/>
        <family val="1"/>
        <charset val="204"/>
      </rPr>
      <t>15</t>
    </r>
    <r>
      <rPr>
        <sz val="7"/>
        <color indexed="9"/>
        <rFont val="Times New Roman"/>
        <family val="1"/>
        <charset val="204"/>
      </rPr>
      <t>_</t>
    </r>
    <r>
      <rPr>
        <sz val="7"/>
        <rFont val="Times New Roman"/>
        <family val="1"/>
        <charset val="204"/>
      </rPr>
      <t>Указывается сумма закупок товаров, работ, услуг, осуществляемых в соответствии с Федеральным законом № 44-ФЗ.</t>
    </r>
  </si>
  <si>
    <r>
      <t>_____</t>
    </r>
    <r>
      <rPr>
        <vertAlign val="superscript"/>
        <sz val="7"/>
        <rFont val="Times New Roman"/>
        <family val="1"/>
        <charset val="204"/>
      </rPr>
      <t>16</t>
    </r>
    <r>
      <rPr>
        <sz val="7"/>
        <color indexed="9"/>
        <rFont val="Times New Roman"/>
        <family val="1"/>
        <charset val="204"/>
      </rPr>
      <t>_</t>
    </r>
    <r>
      <rPr>
        <sz val="7"/>
        <rFont val="Times New Roman"/>
        <family val="1"/>
        <charset val="204"/>
      </rPr>
      <t>Плановые показатели выплат на закупку товаров, работ, услуг по строке 26500 государственного (муниципального) бюджетного учреждения должен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r>
  </si>
  <si>
    <r>
      <t xml:space="preserve">в том числе:
</t>
    </r>
    <r>
      <rPr>
        <b/>
        <sz val="8"/>
        <rFont val="Times New Roman"/>
        <family val="1"/>
        <charset val="204"/>
      </rPr>
      <t>доходы от собственности, всего</t>
    </r>
  </si>
  <si>
    <t>из них:
увеличение остатков за счет возврата дебиторской задолженности прошлых лет</t>
  </si>
  <si>
    <r>
      <t xml:space="preserve">Раздел 2. Сведения по выплатам на закупки товаров, работ, услуг </t>
    </r>
    <r>
      <rPr>
        <b/>
        <vertAlign val="superscript"/>
        <sz val="8"/>
        <rFont val="Times New Roman"/>
        <family val="1"/>
        <charset val="204"/>
      </rPr>
      <t>10</t>
    </r>
    <r>
      <rPr>
        <b/>
        <sz val="8"/>
        <rFont val="Times New Roman"/>
        <family val="1"/>
        <charset val="204"/>
      </rPr>
      <t xml:space="preserve">                                                                                                                                                              </t>
    </r>
  </si>
  <si>
    <t>___________</t>
  </si>
  <si>
    <t>_____________</t>
  </si>
  <si>
    <r>
      <t>от    "</t>
    </r>
    <r>
      <rPr>
        <u/>
        <sz val="8"/>
        <rFont val="Times New Roman"/>
        <family val="1"/>
        <charset val="204"/>
      </rPr>
      <t>____</t>
    </r>
    <r>
      <rPr>
        <sz val="8"/>
        <rFont val="Times New Roman"/>
        <family val="1"/>
        <charset val="204"/>
      </rPr>
      <t xml:space="preserve">" </t>
    </r>
    <r>
      <rPr>
        <u/>
        <sz val="8"/>
        <rFont val="Times New Roman"/>
        <family val="1"/>
        <charset val="204"/>
      </rPr>
      <t>________________________________</t>
    </r>
    <r>
      <rPr>
        <sz val="8"/>
        <rFont val="Times New Roman"/>
        <family val="1"/>
        <charset val="204"/>
      </rPr>
      <t xml:space="preserve">  20</t>
    </r>
    <r>
      <rPr>
        <u/>
        <sz val="8"/>
        <rFont val="Times New Roman"/>
        <family val="1"/>
        <charset val="204"/>
      </rPr>
      <t>__</t>
    </r>
    <r>
      <rPr>
        <sz val="8"/>
        <rFont val="Times New Roman"/>
        <family val="1"/>
        <charset val="204"/>
      </rPr>
      <t xml:space="preserve">г.  </t>
    </r>
    <r>
      <rPr>
        <vertAlign val="superscript"/>
        <sz val="8"/>
        <rFont val="Times New Roman"/>
        <family val="1"/>
        <charset val="204"/>
      </rPr>
      <t>2</t>
    </r>
  </si>
  <si>
    <r>
      <t>на 20</t>
    </r>
    <r>
      <rPr>
        <u/>
        <sz val="8"/>
        <rFont val="Times New Roman"/>
        <family val="1"/>
        <charset val="204"/>
      </rPr>
      <t>__</t>
    </r>
    <r>
      <rPr>
        <sz val="8"/>
        <rFont val="Times New Roman"/>
        <family val="1"/>
        <charset val="204"/>
      </rPr>
      <t xml:space="preserve"> г.</t>
    </r>
  </si>
  <si>
    <t>(наименование должности)</t>
  </si>
  <si>
    <t>по ОКПО</t>
  </si>
  <si>
    <t>Глава по БК</t>
  </si>
  <si>
    <t>по ОКВ</t>
  </si>
  <si>
    <t>Государственное учреждение</t>
  </si>
  <si>
    <r>
      <t xml:space="preserve">(подразделение)  </t>
    </r>
    <r>
      <rPr>
        <u/>
        <sz val="8"/>
        <rFont val="Times New Roman"/>
        <family val="1"/>
        <charset val="204"/>
      </rPr>
      <t>_________________________________________________________________________________________________________________________________________________</t>
    </r>
  </si>
  <si>
    <r>
      <t xml:space="preserve">Адрес учреждения (подразделения)  </t>
    </r>
    <r>
      <rPr>
        <u/>
        <sz val="8"/>
        <rFont val="Times New Roman"/>
        <family val="1"/>
        <charset val="204"/>
      </rPr>
      <t>____________________________________________________________________________________________________________________________________________________________________</t>
    </r>
  </si>
  <si>
    <t>Единица измерения: рубли (с точностью до второго десятичного знака)</t>
  </si>
  <si>
    <r>
      <t xml:space="preserve">Наименование органа, осуществлявшего функции и полномочия учредителя     </t>
    </r>
    <r>
      <rPr>
        <u/>
        <sz val="8"/>
        <rFont val="Times New Roman"/>
        <family val="1"/>
        <charset val="204"/>
      </rPr>
      <t>________________________________________________________________________________________________________________________________</t>
    </r>
  </si>
  <si>
    <t>(ИНН/КПП, наименование)</t>
  </si>
  <si>
    <t>1110</t>
  </si>
  <si>
    <t>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</si>
  <si>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</si>
  <si>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1220</t>
  </si>
  <si>
    <t>1310</t>
  </si>
  <si>
    <t>x</t>
  </si>
  <si>
    <t>на иные выплаты работникам</t>
  </si>
  <si>
    <t>страховые взносы на обязательное социальное страхование в части выплат персоналу, подлежащих обложению страховыми взносами</t>
  </si>
  <si>
    <t>на оплату труда стажеров</t>
  </si>
  <si>
    <t>2141</t>
  </si>
  <si>
    <t>2142</t>
  </si>
  <si>
    <t>в том числе:
на выплаты по оплате труда</t>
  </si>
  <si>
    <t>139</t>
  </si>
  <si>
    <t>пособия, компенсации и иные социальные выплаты гражданам, кроме публичных нормативных обязательств</t>
  </si>
  <si>
    <t>2211</t>
  </si>
  <si>
    <t>2240</t>
  </si>
  <si>
    <t>360</t>
  </si>
  <si>
    <t>безвозмездные перечисления организациям и физическим лицам, всего</t>
  </si>
  <si>
    <t>2400</t>
  </si>
  <si>
    <t>гранты, предоставляемые другим организациям и физическим лицам</t>
  </si>
  <si>
    <t>2410</t>
  </si>
  <si>
    <t>взносы в международные организации</t>
  </si>
  <si>
    <t>2420</t>
  </si>
  <si>
    <t>платежи в целях обеспечения реализации соглашений с правительствами иностранных государств и международными организациями</t>
  </si>
  <si>
    <t>2430</t>
  </si>
  <si>
    <t>810</t>
  </si>
  <si>
    <t>862</t>
  </si>
  <si>
    <t>863</t>
  </si>
  <si>
    <t>Расшифровка показателей по поступлениям и выплатам учреждения по иной субсидии на 2020 год</t>
  </si>
  <si>
    <t xml:space="preserve">Расшифровка сведений по выплатам на закупки товаров, работ, услуг учреждения в разрезе субсидии на выполнение государственного задания </t>
  </si>
  <si>
    <t>Расшифровка сведений по выплатам на закупки товаров, работ, услуг учреждения по иной субсидии</t>
  </si>
  <si>
    <t xml:space="preserve">Адрес учреждения (подразделения)  </t>
  </si>
  <si>
    <t xml:space="preserve">Наименование органа, осуществляюшего функции и полномочия учредителя     </t>
  </si>
  <si>
    <t>УТВЕРЖДАЮ</t>
  </si>
  <si>
    <t>ПЛАН</t>
  </si>
  <si>
    <t xml:space="preserve">Государственное учреждение (подразделение) </t>
  </si>
  <si>
    <t>Министерство образования и науки Хабаровского края</t>
  </si>
  <si>
    <r>
      <t xml:space="preserve">Код по бюджетной классификации Российской Федерации </t>
    </r>
    <r>
      <rPr>
        <vertAlign val="superscript"/>
        <sz val="10"/>
        <rFont val="Times New Roman"/>
        <family val="1"/>
        <charset val="204"/>
      </rPr>
      <t>3</t>
    </r>
  </si>
  <si>
    <r>
      <t xml:space="preserve">Остаток средств на начало текущего финансового года </t>
    </r>
    <r>
      <rPr>
        <vertAlign val="superscript"/>
        <sz val="10"/>
        <rFont val="Times New Roman"/>
        <family val="1"/>
        <charset val="204"/>
      </rPr>
      <t>5</t>
    </r>
  </si>
  <si>
    <r>
      <t xml:space="preserve">Остаток средств на конец текущего финансового года </t>
    </r>
    <r>
      <rPr>
        <vertAlign val="superscript"/>
        <sz val="10"/>
        <rFont val="Times New Roman"/>
        <family val="1"/>
        <charset val="204"/>
      </rPr>
      <t>5</t>
    </r>
  </si>
  <si>
    <r>
      <t xml:space="preserve">в том числе:
</t>
    </r>
    <r>
      <rPr>
        <b/>
        <sz val="10"/>
        <rFont val="Times New Roman"/>
        <family val="1"/>
        <charset val="204"/>
      </rPr>
      <t>доходы от собственности, всего</t>
    </r>
  </si>
  <si>
    <r>
      <t xml:space="preserve">прочие поступления, всего </t>
    </r>
    <r>
      <rPr>
        <vertAlign val="superscript"/>
        <sz val="10"/>
        <rFont val="Times New Roman"/>
        <family val="1"/>
        <charset val="204"/>
      </rPr>
      <t>6</t>
    </r>
  </si>
  <si>
    <r>
      <t xml:space="preserve">расходы на закупку товаров, работ, услуг, всего </t>
    </r>
    <r>
      <rPr>
        <vertAlign val="superscript"/>
        <sz val="10"/>
        <rFont val="Times New Roman"/>
        <family val="1"/>
        <charset val="204"/>
      </rPr>
      <t>7</t>
    </r>
  </si>
  <si>
    <r>
      <t xml:space="preserve">Выплаты, уменьшающие доход, всего </t>
    </r>
    <r>
      <rPr>
        <b/>
        <vertAlign val="superscript"/>
        <sz val="10"/>
        <rFont val="Times New Roman"/>
        <family val="1"/>
        <charset val="204"/>
      </rPr>
      <t>8</t>
    </r>
  </si>
  <si>
    <r>
      <t xml:space="preserve">в том числе:
налог на прибыль </t>
    </r>
    <r>
      <rPr>
        <vertAlign val="superscript"/>
        <sz val="10"/>
        <rFont val="Times New Roman"/>
        <family val="1"/>
        <charset val="204"/>
      </rPr>
      <t>8</t>
    </r>
  </si>
  <si>
    <r>
      <t xml:space="preserve">налог на добавленную стоимость </t>
    </r>
    <r>
      <rPr>
        <vertAlign val="superscript"/>
        <sz val="10"/>
        <rFont val="Times New Roman"/>
        <family val="1"/>
        <charset val="204"/>
      </rPr>
      <t>8</t>
    </r>
  </si>
  <si>
    <r>
      <t xml:space="preserve">прочие налоги, уменьшающие доход </t>
    </r>
    <r>
      <rPr>
        <vertAlign val="superscript"/>
        <sz val="10"/>
        <rFont val="Times New Roman"/>
        <family val="1"/>
        <charset val="204"/>
      </rPr>
      <t>8</t>
    </r>
  </si>
  <si>
    <r>
      <t xml:space="preserve">Прочие выплаты, всего </t>
    </r>
    <r>
      <rPr>
        <b/>
        <vertAlign val="superscript"/>
        <sz val="10"/>
        <rFont val="Times New Roman"/>
        <family val="1"/>
        <charset val="204"/>
      </rPr>
      <t>9</t>
    </r>
  </si>
  <si>
    <t>296</t>
  </si>
  <si>
    <r>
      <t xml:space="preserve">Раздел 2. Сведения по выплатам на закупки товаров, работ, услуг </t>
    </r>
    <r>
      <rPr>
        <b/>
        <vertAlign val="superscript"/>
        <sz val="11"/>
        <rFont val="Times New Roman"/>
        <family val="1"/>
        <charset val="204"/>
      </rPr>
      <t>10</t>
    </r>
    <r>
      <rPr>
        <b/>
        <sz val="11"/>
        <rFont val="Times New Roman"/>
        <family val="1"/>
        <charset val="204"/>
      </rPr>
      <t xml:space="preserve">                                                                                                                                                              </t>
    </r>
  </si>
  <si>
    <r>
      <t xml:space="preserve">Выплаты на закупку товаров, работ, услуг, всего </t>
    </r>
    <r>
      <rPr>
        <b/>
        <vertAlign val="superscript"/>
        <sz val="10"/>
        <rFont val="Times New Roman"/>
        <family val="1"/>
        <charset val="204"/>
      </rPr>
      <t>11</t>
    </r>
  </si>
  <si>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t>
    </r>
    <r>
      <rPr>
        <vertAlign val="superscript"/>
        <sz val="10"/>
        <rFont val="Times New Roman"/>
        <family val="1"/>
        <charset val="204"/>
      </rPr>
      <t>12</t>
    </r>
  </si>
  <si>
    <r>
      <t xml:space="preserve">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t>
    </r>
    <r>
      <rPr>
        <vertAlign val="superscript"/>
        <sz val="10"/>
        <rFont val="Times New Roman"/>
        <family val="1"/>
        <charset val="204"/>
      </rPr>
      <t>12</t>
    </r>
  </si>
  <si>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t>
    </r>
    <r>
      <rPr>
        <vertAlign val="superscript"/>
        <sz val="10"/>
        <rFont val="Times New Roman"/>
        <family val="1"/>
        <charset val="204"/>
      </rPr>
      <t>13</t>
    </r>
  </si>
  <si>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t>
    </r>
    <r>
      <rPr>
        <vertAlign val="superscript"/>
        <sz val="10"/>
        <rFont val="Times New Roman"/>
        <family val="1"/>
        <charset val="204"/>
      </rPr>
      <t>13</t>
    </r>
  </si>
  <si>
    <r>
      <t xml:space="preserve">в соответствии с Федеральным законом № 223-ФЗ </t>
    </r>
    <r>
      <rPr>
        <vertAlign val="superscript"/>
        <sz val="10"/>
        <rFont val="Times New Roman"/>
        <family val="1"/>
        <charset val="204"/>
      </rPr>
      <t>14</t>
    </r>
  </si>
  <si>
    <r>
      <t xml:space="preserve">за счет субсидий, предоставляемых на осуществление капитальных вложений </t>
    </r>
    <r>
      <rPr>
        <vertAlign val="superscript"/>
        <sz val="10"/>
        <rFont val="Times New Roman"/>
        <family val="1"/>
        <charset val="204"/>
      </rPr>
      <t>15</t>
    </r>
  </si>
  <si>
    <r>
      <t xml:space="preserve">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t>
    </r>
    <r>
      <rPr>
        <vertAlign val="superscript"/>
        <sz val="10"/>
        <rFont val="Times New Roman"/>
        <family val="1"/>
        <charset val="204"/>
      </rPr>
      <t>16</t>
    </r>
  </si>
  <si>
    <r>
      <t xml:space="preserve">Аналити- ческий код </t>
    </r>
    <r>
      <rPr>
        <vertAlign val="superscript"/>
        <sz val="10"/>
        <rFont val="Times New Roman"/>
        <family val="1"/>
        <charset val="204"/>
      </rPr>
      <t>4</t>
    </r>
  </si>
  <si>
    <r>
      <t>и плановый период 20</t>
    </r>
    <r>
      <rPr>
        <b/>
        <u/>
        <sz val="9"/>
        <rFont val="Times New Roman"/>
        <family val="1"/>
        <charset val="204"/>
      </rPr>
      <t>21</t>
    </r>
    <r>
      <rPr>
        <b/>
        <sz val="9"/>
        <rFont val="Times New Roman"/>
        <family val="1"/>
        <charset val="204"/>
      </rPr>
      <t xml:space="preserve"> и 20</t>
    </r>
    <r>
      <rPr>
        <b/>
        <u/>
        <sz val="9"/>
        <rFont val="Times New Roman"/>
        <family val="1"/>
        <charset val="204"/>
      </rPr>
      <t xml:space="preserve">22 </t>
    </r>
    <r>
      <rPr>
        <b/>
        <sz val="9"/>
        <rFont val="Times New Roman"/>
        <family val="1"/>
        <charset val="204"/>
      </rPr>
      <t xml:space="preserve">годов </t>
    </r>
    <r>
      <rPr>
        <b/>
        <vertAlign val="superscript"/>
        <sz val="9"/>
        <rFont val="Times New Roman"/>
        <family val="1"/>
        <charset val="204"/>
      </rPr>
      <t>1</t>
    </r>
  </si>
  <si>
    <t>0704  0301103070</t>
  </si>
  <si>
    <t>другие КБК</t>
  </si>
  <si>
    <t>Другие ИНЫЕ</t>
  </si>
  <si>
    <t>680031 г.Хабаровск ул.Карла Маркса,136</t>
  </si>
  <si>
    <t>3442661</t>
  </si>
  <si>
    <t>016</t>
  </si>
  <si>
    <t>213</t>
  </si>
  <si>
    <t>291</t>
  </si>
  <si>
    <t>121</t>
  </si>
  <si>
    <t>131,135</t>
  </si>
  <si>
    <t>295,297</t>
  </si>
  <si>
    <t>189</t>
  </si>
  <si>
    <t>155</t>
  </si>
  <si>
    <t>211,266</t>
  </si>
  <si>
    <t>262</t>
  </si>
  <si>
    <r>
      <rPr>
        <b/>
        <sz val="12"/>
        <rFont val="Times New Roman"/>
        <family val="1"/>
        <charset val="204"/>
      </rPr>
      <t xml:space="preserve">Краевое государственное бюджетное профессиональное образовательное учреждение "Хабаровский торгово-экономический техникум"  </t>
    </r>
    <r>
      <rPr>
        <sz val="12"/>
        <rFont val="Times New Roman"/>
        <family val="1"/>
        <charset val="204"/>
      </rPr>
      <t>ИНН/КПП 2724021880/272401001</t>
    </r>
  </si>
  <si>
    <t>Экономист</t>
  </si>
  <si>
    <t>(4212)27-47-57</t>
  </si>
  <si>
    <t>383</t>
  </si>
  <si>
    <t xml:space="preserve"> </t>
  </si>
  <si>
    <t xml:space="preserve">                                     </t>
  </si>
  <si>
    <t>1410</t>
  </si>
  <si>
    <t>1420</t>
  </si>
  <si>
    <t>2180</t>
  </si>
  <si>
    <t>2181</t>
  </si>
  <si>
    <t>иные выплаты населению</t>
  </si>
  <si>
    <t>гранты, предоставляемые бюджетным учреждениям</t>
  </si>
  <si>
    <t>613</t>
  </si>
  <si>
    <t>гранты, предоставляемые автономным учреждениям</t>
  </si>
  <si>
    <t>623</t>
  </si>
  <si>
    <t>гранты, предоставляемые иным некомерческим организациям (за исключением бюджетных и автономных учреждений)</t>
  </si>
  <si>
    <t>634</t>
  </si>
  <si>
    <t>2440</t>
  </si>
  <si>
    <t>2450</t>
  </si>
  <si>
    <t>2460</t>
  </si>
  <si>
    <t>4.1</t>
  </si>
  <si>
    <t>Код по бюджетной классификации Российской Федерации &lt;10.1&gt;</t>
  </si>
  <si>
    <t>1.3.1</t>
  </si>
  <si>
    <t>в том числе:
в соответствии с Федеральным законом №44-ФЗ</t>
  </si>
  <si>
    <t>26310</t>
  </si>
  <si>
    <t>из них &lt;10.1&gt;:</t>
  </si>
  <si>
    <t>26310.1</t>
  </si>
  <si>
    <t>1.3.2</t>
  </si>
  <si>
    <t>в соответствии с Федеральным законом №223-ФЗ</t>
  </si>
  <si>
    <t>26320</t>
  </si>
  <si>
    <t>26421.1</t>
  </si>
  <si>
    <t>26430.1</t>
  </si>
  <si>
    <t>26451.1</t>
  </si>
  <si>
    <t>№ п/п</t>
  </si>
  <si>
    <t>Наименование (Код строки в ПФХД)</t>
  </si>
  <si>
    <t>КОСГУ</t>
  </si>
  <si>
    <t>Субсидии на иные цели</t>
  </si>
  <si>
    <t>Объем средств по иной приносящей доход деятельности</t>
  </si>
  <si>
    <t>Итого</t>
  </si>
  <si>
    <t>Расходы, всего (2000), в том числе:</t>
  </si>
  <si>
    <t>Заработная плата</t>
  </si>
  <si>
    <t>Начисления на выплаты по оплате труда</t>
  </si>
  <si>
    <t>Социальные пособия и компенсации персоналу в денежной форме</t>
  </si>
  <si>
    <t>социальные и иные выплаты населению, всего (2200)</t>
  </si>
  <si>
    <t>Пособия по социальной помощи населению в денежной форме</t>
  </si>
  <si>
    <t>Иные выплаты текущего характера физическим лицам</t>
  </si>
  <si>
    <t>уплата налогов, сборов и иных платежей, всего (2300)</t>
  </si>
  <si>
    <t>Налог на имущество</t>
  </si>
  <si>
    <t>Земельный налог</t>
  </si>
  <si>
    <t>Транспортный налог</t>
  </si>
  <si>
    <t>Прочие налоги и сборы</t>
  </si>
  <si>
    <t>безвозмездные перечисления организациям и физическим лицам, всего (2400)</t>
  </si>
  <si>
    <t>прочие выплаты (кроме выплат на закупку товаров, работ, услуг) (2500)</t>
  </si>
  <si>
    <t>расходы на закупку товаров, работ, услуг, всего (2600)</t>
  </si>
  <si>
    <t>Услуги связи</t>
  </si>
  <si>
    <t>Транспортные услуги</t>
  </si>
  <si>
    <t>Коммунальные услуги</t>
  </si>
  <si>
    <t>Арендная плата за пользование имуществом (за исключением земельных участков и других обособленных природных объектов)</t>
  </si>
  <si>
    <t>Текущий ремонт</t>
  </si>
  <si>
    <t>Капитальный ремонт</t>
  </si>
  <si>
    <t>Иные работы, услуги по содержанию имущества</t>
  </si>
  <si>
    <t>Прочие работы, услуги</t>
  </si>
  <si>
    <t>Страхование</t>
  </si>
  <si>
    <t>Услуги, работы для целей капитальных вложений</t>
  </si>
  <si>
    <t>Арендная плата за пользование земельными участками и другими обособленными природными объектами</t>
  </si>
  <si>
    <t>Увеличение стоимости основных средств</t>
  </si>
  <si>
    <t>Увеличение стоимости лекарственных препаратов и материалов, применяемых в медицинских целях</t>
  </si>
  <si>
    <t>Увеличение стоимости продуктов питания</t>
  </si>
  <si>
    <t>Увеличение стоимости горюче-смазочных материалов</t>
  </si>
  <si>
    <t>Увеличение стоимости строительных материалов</t>
  </si>
  <si>
    <t>Увеличение стоимости мягкого инвентаря</t>
  </si>
  <si>
    <t>Увеличение стоимости прочих материальных запасов</t>
  </si>
  <si>
    <t>Увеличение стоимости прочих материальных запасов однократного применения</t>
  </si>
  <si>
    <t>Исполнитель</t>
  </si>
  <si>
    <t>транспортные услуги</t>
  </si>
  <si>
    <t>Субсидии на выполнение государственного задания</t>
  </si>
  <si>
    <t>в том числе (за счёт бюджетных средств):*</t>
  </si>
  <si>
    <t xml:space="preserve">
на выплаты персоналу, всего (2100)</t>
  </si>
  <si>
    <t>Прочие несоциальные выплаты персоналу в денежной форме</t>
  </si>
  <si>
    <t>Иные ***</t>
  </si>
  <si>
    <t>Иные выплаты, санкции и штрафы ***</t>
  </si>
  <si>
    <t>*  заполняется в разрезе всех  КБК, при необходимости с дополнением граф</t>
  </si>
  <si>
    <t>** для субсидии на иные цели указать доп. код</t>
  </si>
  <si>
    <t>*** при необходимости дополняются строки</t>
  </si>
  <si>
    <t>Руководитель финансово-экономической службы (гл. бухгалтер)</t>
  </si>
  <si>
    <t>295</t>
  </si>
  <si>
    <t>297</t>
  </si>
  <si>
    <t>0704 0301103070 611</t>
  </si>
  <si>
    <t>0704 0301103070 612 Б004</t>
  </si>
  <si>
    <t>222</t>
  </si>
  <si>
    <t xml:space="preserve">иные выплаты текущего характера </t>
  </si>
  <si>
    <t xml:space="preserve">                  </t>
  </si>
  <si>
    <t>0705 0301103070 612 Б003</t>
  </si>
  <si>
    <t>0705 0301103070 612 Б004</t>
  </si>
  <si>
    <t>Сумма  0704 9990001060</t>
  </si>
  <si>
    <t xml:space="preserve">Расшифровка показателей по поступлениям и выплатам учреждения в разрезе субсидии на выполнение государственного задания на 2021 год </t>
  </si>
  <si>
    <r>
      <t>и плановый период 20</t>
    </r>
    <r>
      <rPr>
        <b/>
        <u/>
        <sz val="9"/>
        <rFont val="Times New Roman"/>
        <family val="1"/>
        <charset val="204"/>
      </rPr>
      <t>22</t>
    </r>
    <r>
      <rPr>
        <b/>
        <sz val="9"/>
        <rFont val="Times New Roman"/>
        <family val="1"/>
        <charset val="204"/>
      </rPr>
      <t xml:space="preserve"> и 20</t>
    </r>
    <r>
      <rPr>
        <b/>
        <u/>
        <sz val="9"/>
        <rFont val="Times New Roman"/>
        <family val="1"/>
        <charset val="204"/>
      </rPr>
      <t xml:space="preserve">23 </t>
    </r>
    <r>
      <rPr>
        <b/>
        <sz val="9"/>
        <rFont val="Times New Roman"/>
        <family val="1"/>
        <charset val="204"/>
      </rPr>
      <t xml:space="preserve">годов </t>
    </r>
    <r>
      <rPr>
        <b/>
        <vertAlign val="superscript"/>
        <sz val="9"/>
        <rFont val="Times New Roman"/>
        <family val="1"/>
        <charset val="204"/>
      </rPr>
      <t>1</t>
    </r>
  </si>
  <si>
    <r>
      <t xml:space="preserve">от    "13" января  2021г.  </t>
    </r>
    <r>
      <rPr>
        <vertAlign val="superscript"/>
        <sz val="8"/>
        <rFont val="Times New Roman"/>
        <family val="1"/>
        <charset val="204"/>
      </rPr>
      <t>2</t>
    </r>
  </si>
  <si>
    <t>247</t>
  </si>
  <si>
    <t>223</t>
  </si>
  <si>
    <t>152</t>
  </si>
  <si>
    <t>144,145</t>
  </si>
  <si>
    <t>в том числе:
закупку научно-исследовательских и опытно-конструкторских работ и технологических работ</t>
  </si>
  <si>
    <t>246</t>
  </si>
  <si>
    <t>2660</t>
  </si>
  <si>
    <t>2700</t>
  </si>
  <si>
    <t>2710</t>
  </si>
  <si>
    <t>2720</t>
  </si>
  <si>
    <t>закупку товаров, работ, услуг в целях создания, развития, эксплуатации и вывода из эксплуатации государственных информационных систем</t>
  </si>
  <si>
    <t>прочую закупку товаров, работ и услуг</t>
  </si>
  <si>
    <t>закупку энергетических ресурсов</t>
  </si>
  <si>
    <t>в том числе:
закупку научно-исследовательских, опытно-конструкторских и технологических работ</t>
  </si>
  <si>
    <t>152,155</t>
  </si>
  <si>
    <t xml:space="preserve">131 </t>
  </si>
  <si>
    <t xml:space="preserve">Расшифровка сведений по выплатам на закупки товаров, работ, услуг учреждения в разрезе поступлений от платной и иной приносящей доход деятельности на 2022 год </t>
  </si>
  <si>
    <t>323</t>
  </si>
  <si>
    <t xml:space="preserve">                                                                         </t>
  </si>
  <si>
    <t>321</t>
  </si>
  <si>
    <t>226</t>
  </si>
  <si>
    <t>в рублях</t>
  </si>
  <si>
    <r>
      <t>_____</t>
    </r>
    <r>
      <rPr>
        <vertAlign val="superscript"/>
        <sz val="7"/>
        <rFont val="Times New Roman"/>
        <family val="1"/>
        <charset val="204"/>
      </rPr>
      <t>7</t>
    </r>
    <r>
      <rPr>
        <sz val="7"/>
        <color indexed="9"/>
        <rFont val="Times New Roman"/>
        <family val="1"/>
        <charset val="204"/>
      </rPr>
      <t>_</t>
    </r>
    <r>
      <rPr>
        <sz val="7"/>
        <rFont val="Times New Roman"/>
        <family val="1"/>
        <charset val="204"/>
      </rPr>
      <t>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закупку товаров, работ, услуг" Плана.</t>
    </r>
  </si>
  <si>
    <t>из них &lt;10.2&gt;:</t>
  </si>
  <si>
    <t>26310.2</t>
  </si>
  <si>
    <t>26430.2</t>
  </si>
  <si>
    <t>26451.2</t>
  </si>
  <si>
    <r>
      <t>_____</t>
    </r>
    <r>
      <rPr>
        <vertAlign val="superscript"/>
        <sz val="7"/>
        <rFont val="Times New Roman"/>
        <family val="1"/>
        <charset val="204"/>
      </rPr>
      <t>10</t>
    </r>
    <r>
      <rPr>
        <sz val="7"/>
        <color indexed="9"/>
        <rFont val="Times New Roman"/>
        <family val="1"/>
        <charset val="204"/>
      </rPr>
      <t>_</t>
    </r>
    <r>
      <rPr>
        <sz val="7"/>
        <rFont val="Times New Roman"/>
        <family val="1"/>
        <charset val="204"/>
      </rPr>
      <t>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</si>
  <si>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t>_____</t>
    </r>
    <r>
      <rPr>
        <vertAlign val="superscript"/>
        <sz val="7"/>
        <color theme="1"/>
        <rFont val="Times New Roman"/>
        <family val="1"/>
        <charset val="204"/>
      </rPr>
      <t>10.1</t>
    </r>
    <r>
      <rPr>
        <sz val="7"/>
        <color theme="1"/>
        <rFont val="Times New Roman"/>
        <family val="1"/>
        <charset val="204"/>
      </rPr>
      <t>_В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2018г. №204 "О национальных целях и стратегических задачах развития Российской Федерации на период  до 2024 года",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26310,26421,26430,26451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</si>
  <si>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r>
      <t>_____</t>
    </r>
    <r>
      <rPr>
        <vertAlign val="superscript"/>
        <sz val="7"/>
        <color theme="1"/>
        <rFont val="Times New Roman"/>
        <family val="1"/>
        <charset val="204"/>
      </rPr>
      <t xml:space="preserve">10.2  </t>
    </r>
    <r>
      <rPr>
        <sz val="7"/>
        <color theme="1"/>
        <rFont val="Times New Roman"/>
        <family val="1"/>
        <charset val="204"/>
      </rPr>
      <t>_Указывается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обеспечения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субьекта Российской Федерации (муниципального образования).</t>
    </r>
  </si>
  <si>
    <t>иные выплаты за исключением ФОТ учреждений, лицам привлекаемым для выполнения отдкльных полномочий</t>
  </si>
  <si>
    <t>0704 0301103070 612 Б005</t>
  </si>
  <si>
    <t xml:space="preserve">         </t>
  </si>
  <si>
    <t>2212</t>
  </si>
  <si>
    <t>0709 2010000060</t>
  </si>
  <si>
    <t>Люгай Н. А.</t>
  </si>
  <si>
    <t>221,225,226,340</t>
  </si>
  <si>
    <t>264</t>
  </si>
  <si>
    <t>Люгай Н.А.</t>
  </si>
  <si>
    <t xml:space="preserve">  </t>
  </si>
  <si>
    <t>262,263,264</t>
  </si>
  <si>
    <t>446, 172</t>
  </si>
  <si>
    <t>221,222,223,224,225,226,227, 310, 340</t>
  </si>
  <si>
    <t>172,446</t>
  </si>
  <si>
    <t>221,222,223, 224,225,226,227, 310,340</t>
  </si>
  <si>
    <t>на 2025 г.</t>
  </si>
  <si>
    <r>
      <t>на 2025</t>
    </r>
    <r>
      <rPr>
        <sz val="8"/>
        <color indexed="36"/>
        <rFont val="Times New Roman"/>
        <family val="1"/>
        <charset val="204"/>
      </rPr>
      <t xml:space="preserve"> г.</t>
    </r>
  </si>
  <si>
    <t>на 20__ г.</t>
  </si>
  <si>
    <t>0704 03011R3630 23-53630-00000-00000</t>
  </si>
  <si>
    <t>263</t>
  </si>
  <si>
    <t xml:space="preserve">Увеличение стоимости материальных запасов для целей капитальных вложений </t>
  </si>
  <si>
    <t>262,263 (Б004, Б003;Б013;Б015)</t>
  </si>
  <si>
    <t>закупку товаров, работ и услуг в целях создания, развития, эксплуатациии вывода из эксплуатации государственных информационных систем</t>
  </si>
  <si>
    <t>2645</t>
  </si>
  <si>
    <t>пособия по социальной помощи, выплачиваемые бывшим сотрудникам</t>
  </si>
  <si>
    <t>265</t>
  </si>
  <si>
    <t>181</t>
  </si>
  <si>
    <t>212,222,226,266</t>
  </si>
  <si>
    <t>112, 226</t>
  </si>
  <si>
    <t>266</t>
  </si>
  <si>
    <t>293,297</t>
  </si>
  <si>
    <t>штрафы за нарушение законодательства о закупках и нарушение условий контрактов (договоров)</t>
  </si>
  <si>
    <t>Главный бухгалтер</t>
  </si>
  <si>
    <t>А.В.Омельчук</t>
  </si>
  <si>
    <t xml:space="preserve">Главный бухгалтер                      </t>
  </si>
  <si>
    <t>А.В. Омельчук</t>
  </si>
  <si>
    <t>0709 9990001060</t>
  </si>
  <si>
    <t>Директор КГБ ПОУ "Хабаровский торгово-экономический техникум"</t>
  </si>
  <si>
    <t>В.В.Корсаков</t>
  </si>
  <si>
    <t xml:space="preserve">                                                                   </t>
  </si>
  <si>
    <t>на 2026 г.</t>
  </si>
  <si>
    <r>
      <t>на 2026</t>
    </r>
    <r>
      <rPr>
        <sz val="8"/>
        <color indexed="60"/>
        <rFont val="Times New Roman"/>
        <family val="1"/>
        <charset val="204"/>
      </rPr>
      <t xml:space="preserve"> г.</t>
    </r>
  </si>
  <si>
    <r>
      <t>на 20</t>
    </r>
    <r>
      <rPr>
        <sz val="8"/>
        <color indexed="36"/>
        <rFont val="Times New Roman"/>
        <family val="1"/>
        <charset val="204"/>
      </rPr>
      <t>26 г.</t>
    </r>
  </si>
  <si>
    <r>
      <t>на 2026</t>
    </r>
    <r>
      <rPr>
        <sz val="8"/>
        <color indexed="36"/>
        <rFont val="Times New Roman"/>
        <family val="1"/>
        <charset val="204"/>
      </rPr>
      <t xml:space="preserve"> г.</t>
    </r>
  </si>
  <si>
    <t>0704  0340303070</t>
  </si>
  <si>
    <t>0704  0340303840</t>
  </si>
  <si>
    <t>0704 0340303840 612 Б003</t>
  </si>
  <si>
    <t>0704 0340303070 612 Б013</t>
  </si>
  <si>
    <t>0704 0340303070 612 Б004</t>
  </si>
  <si>
    <t>0704 0340303070 612 Б015</t>
  </si>
  <si>
    <t>0704 0340303070 612 Б014</t>
  </si>
  <si>
    <t>0704 0340303070 612 Б018</t>
  </si>
  <si>
    <t>финансово-хозяйственной деятельности на 2025 г.</t>
  </si>
  <si>
    <t xml:space="preserve">                  и плановый период 2026 и 2027  годов </t>
  </si>
  <si>
    <t>Расшифровка расходов раздела 1 плана финансово-хозяйственной деятельности краевого государственного учреждения 
подведомственного министерству образования и науки Хабаровского края на 2025 год
и плановый период 2026 и 2027  годов.</t>
  </si>
  <si>
    <t>на 2025г.</t>
  </si>
  <si>
    <r>
      <t>на 2027</t>
    </r>
    <r>
      <rPr>
        <sz val="8"/>
        <color indexed="60"/>
        <rFont val="Times New Roman"/>
        <family val="1"/>
        <charset val="204"/>
      </rPr>
      <t xml:space="preserve"> г.</t>
    </r>
  </si>
  <si>
    <t>на 2027 г.</t>
  </si>
  <si>
    <r>
      <t>на 2027</t>
    </r>
    <r>
      <rPr>
        <sz val="8"/>
        <color indexed="36"/>
        <rFont val="Times New Roman"/>
        <family val="1"/>
        <charset val="204"/>
      </rPr>
      <t xml:space="preserve"> г.</t>
    </r>
  </si>
  <si>
    <r>
      <t>на 2025</t>
    </r>
    <r>
      <rPr>
        <sz val="8"/>
        <color indexed="60"/>
        <rFont val="Times New Roman"/>
        <family val="1"/>
        <charset val="204"/>
      </rPr>
      <t>г.</t>
    </r>
  </si>
  <si>
    <r>
      <t>на 2026</t>
    </r>
    <r>
      <rPr>
        <sz val="8"/>
        <color indexed="36"/>
        <rFont val="Times New Roman"/>
        <family val="1"/>
        <charset val="204"/>
      </rPr>
      <t>г.</t>
    </r>
  </si>
  <si>
    <r>
      <t>на 20</t>
    </r>
    <r>
      <rPr>
        <sz val="8"/>
        <color indexed="36"/>
        <rFont val="Times New Roman"/>
        <family val="1"/>
        <charset val="204"/>
      </rPr>
      <t>25г.</t>
    </r>
  </si>
  <si>
    <r>
      <t>на 20</t>
    </r>
    <r>
      <rPr>
        <sz val="8"/>
        <color indexed="36"/>
        <rFont val="Times New Roman"/>
        <family val="1"/>
        <charset val="204"/>
      </rPr>
      <t>27 г.</t>
    </r>
  </si>
  <si>
    <r>
      <t xml:space="preserve">Расшифровка показателей по поступлениям и выплатам учреждения в разрезе поступлений от платной и иной приносящей доход деятельности на 2025 год   </t>
    </r>
    <r>
      <rPr>
        <b/>
        <sz val="9"/>
        <color indexed="60"/>
        <rFont val="Times New Roman"/>
        <family val="1"/>
        <charset val="204"/>
      </rPr>
      <t>ПД</t>
    </r>
  </si>
  <si>
    <r>
      <t>и плановый период 20</t>
    </r>
    <r>
      <rPr>
        <b/>
        <u/>
        <sz val="9"/>
        <rFont val="Times New Roman"/>
        <family val="1"/>
        <charset val="204"/>
      </rPr>
      <t>26</t>
    </r>
    <r>
      <rPr>
        <b/>
        <sz val="9"/>
        <rFont val="Times New Roman"/>
        <family val="1"/>
        <charset val="204"/>
      </rPr>
      <t xml:space="preserve"> и 20</t>
    </r>
    <r>
      <rPr>
        <b/>
        <u/>
        <sz val="9"/>
        <rFont val="Times New Roman"/>
        <family val="1"/>
        <charset val="204"/>
      </rPr>
      <t xml:space="preserve">27 </t>
    </r>
    <r>
      <rPr>
        <b/>
        <sz val="9"/>
        <rFont val="Times New Roman"/>
        <family val="1"/>
        <charset val="204"/>
      </rPr>
      <t xml:space="preserve">годов </t>
    </r>
    <r>
      <rPr>
        <b/>
        <vertAlign val="superscript"/>
        <sz val="9"/>
        <rFont val="Times New Roman"/>
        <family val="1"/>
        <charset val="204"/>
      </rPr>
      <t>1</t>
    </r>
  </si>
  <si>
    <r>
      <t xml:space="preserve">от    "26" декабря  2024г.  </t>
    </r>
    <r>
      <rPr>
        <vertAlign val="superscript"/>
        <sz val="8"/>
        <rFont val="Times New Roman"/>
        <family val="1"/>
        <charset val="204"/>
      </rPr>
      <t>2</t>
    </r>
  </si>
  <si>
    <t>2025</t>
  </si>
  <si>
    <t>0703 0340404672 614</t>
  </si>
  <si>
    <t xml:space="preserve">0704 032Ю6А3630 611 </t>
  </si>
  <si>
    <t xml:space="preserve">0704 032Ю6А0500 611 </t>
  </si>
  <si>
    <t>Сумма  0704  032Ю6А3630</t>
  </si>
  <si>
    <t>Сумма  0704  032Ю6А0500</t>
  </si>
  <si>
    <t>Сумма  0703  0340404672</t>
  </si>
  <si>
    <t>Сумма  0703 0340404672</t>
  </si>
  <si>
    <t>"24" декабря  2024г.</t>
  </si>
  <si>
    <r>
      <t xml:space="preserve">                      от    "24" декабря  2024г.  </t>
    </r>
    <r>
      <rPr>
        <vertAlign val="superscript"/>
        <sz val="12"/>
        <rFont val="Times New Roman"/>
        <family val="1"/>
        <charset val="204"/>
      </rPr>
      <t>2</t>
    </r>
  </si>
  <si>
    <t>КГБ ПОУ ХТЭТ  по состоянию на " 24 "  декабря   2024 г.</t>
  </si>
  <si>
    <t>" 24 " декабря  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</si>
</sst>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0"/>
      <name val="Arial Cyr"/>
      <charset val="204"/>
    </font>
    <font>
      <sz val="11"/>
      <color theme="1"/>
      <name val="Calibri"/>
      <family val="2"/>
      <charset val="204"/>
      <scheme val="minor"/>
    </font>
    <font>
      <sz val="8"/>
      <name val="Times New Roman"/>
      <family val="1"/>
      <charset val="204"/>
    </font>
    <font>
      <vertAlign val="superscript"/>
      <sz val="8"/>
      <name val="Times New Roman"/>
      <family val="1"/>
      <charset val="204"/>
    </font>
    <font>
      <sz val="7"/>
      <name val="Times New Roman"/>
      <family val="1"/>
      <charset val="204"/>
    </font>
    <font>
      <sz val="6"/>
      <name val="Times New Roman"/>
      <family val="1"/>
      <charset val="204"/>
    </font>
    <font>
      <b/>
      <sz val="9"/>
      <name val="Times New Roman"/>
      <family val="1"/>
      <charset val="204"/>
    </font>
    <font>
      <b/>
      <vertAlign val="superscript"/>
      <sz val="9"/>
      <name val="Times New Roman"/>
      <family val="1"/>
      <charset val="204"/>
    </font>
    <font>
      <b/>
      <sz val="8"/>
      <name val="Times New Roman"/>
      <family val="1"/>
      <charset val="204"/>
    </font>
    <font>
      <b/>
      <vertAlign val="superscript"/>
      <sz val="8"/>
      <name val="Times New Roman"/>
      <family val="1"/>
      <charset val="204"/>
    </font>
    <font>
      <sz val="7"/>
      <color indexed="9"/>
      <name val="Times New Roman"/>
      <family val="1"/>
      <charset val="204"/>
    </font>
    <font>
      <vertAlign val="superscript"/>
      <sz val="7"/>
      <name val="Times New Roman"/>
      <family val="1"/>
      <charset val="204"/>
    </font>
    <font>
      <u/>
      <sz val="8"/>
      <name val="Times New Roman"/>
      <family val="1"/>
      <charset val="204"/>
    </font>
    <font>
      <b/>
      <u/>
      <sz val="9"/>
      <name val="Times New Roman"/>
      <family val="1"/>
      <charset val="204"/>
    </font>
    <font>
      <b/>
      <sz val="11"/>
      <name val="Times New Roman"/>
      <family val="1"/>
      <charset val="204"/>
    </font>
    <font>
      <b/>
      <vertAlign val="superscript"/>
      <sz val="11"/>
      <name val="Times New Roman"/>
      <family val="1"/>
      <charset val="204"/>
    </font>
    <font>
      <sz val="11"/>
      <name val="Times New Roman"/>
      <family val="1"/>
      <charset val="204"/>
    </font>
    <font>
      <b/>
      <sz val="12"/>
      <name val="Times New Roman"/>
      <family val="1"/>
      <charset val="204"/>
    </font>
    <font>
      <sz val="12"/>
      <name val="Times New Roman"/>
      <family val="1"/>
      <charset val="204"/>
    </font>
    <font>
      <vertAlign val="superscript"/>
      <sz val="12"/>
      <name val="Times New Roman"/>
      <family val="1"/>
      <charset val="204"/>
    </font>
    <font>
      <sz val="9"/>
      <name val="Times New Roman"/>
      <family val="1"/>
      <charset val="204"/>
    </font>
    <font>
      <sz val="10"/>
      <name val="Times New Roman"/>
      <family val="1"/>
      <charset val="204"/>
    </font>
    <font>
      <b/>
      <sz val="10"/>
      <name val="Times New Roman"/>
      <family val="1"/>
      <charset val="204"/>
    </font>
    <font>
      <vertAlign val="superscript"/>
      <sz val="10"/>
      <name val="Times New Roman"/>
      <family val="1"/>
      <charset val="204"/>
    </font>
    <font>
      <b/>
      <vertAlign val="superscript"/>
      <sz val="10"/>
      <name val="Times New Roman"/>
      <family val="1"/>
      <charset val="204"/>
    </font>
    <font>
      <i/>
      <sz val="6"/>
      <name val="Times New Roman"/>
      <family val="1"/>
      <charset val="204"/>
    </font>
    <font>
      <i/>
      <sz val="9"/>
      <name val="Times New Roman"/>
      <family val="1"/>
      <charset val="204"/>
    </font>
    <font>
      <b/>
      <sz val="9"/>
      <color indexed="60"/>
      <name val="Times New Roman"/>
      <family val="1"/>
      <charset val="204"/>
    </font>
    <font>
      <sz val="8"/>
      <color indexed="60"/>
      <name val="Times New Roman"/>
      <family val="1"/>
      <charset val="204"/>
    </font>
    <font>
      <sz val="8"/>
      <color indexed="36"/>
      <name val="Times New Roman"/>
      <family val="1"/>
      <charset val="204"/>
    </font>
    <font>
      <b/>
      <u/>
      <sz val="8"/>
      <name val="Times New Roman"/>
      <family val="1"/>
      <charset val="204"/>
    </font>
    <font>
      <b/>
      <sz val="7"/>
      <name val="Times New Roman"/>
      <family val="1"/>
      <charset val="204"/>
    </font>
    <font>
      <b/>
      <sz val="6"/>
      <name val="Times New Roman"/>
      <family val="1"/>
      <charset val="204"/>
    </font>
    <font>
      <sz val="8"/>
      <color rgb="FFC00000"/>
      <name val="Times New Roman"/>
      <family val="1"/>
      <charset val="204"/>
    </font>
    <font>
      <b/>
      <sz val="9"/>
      <color rgb="FFC00000"/>
      <name val="Times New Roman"/>
      <family val="1"/>
      <charset val="204"/>
    </font>
    <font>
      <sz val="7"/>
      <color rgb="FFC00000"/>
      <name val="Times New Roman"/>
      <family val="1"/>
      <charset val="204"/>
    </font>
    <font>
      <sz val="8"/>
      <color rgb="FF7030A0"/>
      <name val="Times New Roman"/>
      <family val="1"/>
      <charset val="204"/>
    </font>
    <font>
      <b/>
      <sz val="9"/>
      <color rgb="FF7030A0"/>
      <name val="Times New Roman"/>
      <family val="1"/>
      <charset val="204"/>
    </font>
    <font>
      <sz val="7"/>
      <color rgb="FF7030A0"/>
      <name val="Times New Roman"/>
      <family val="1"/>
      <charset val="204"/>
    </font>
    <font>
      <b/>
      <sz val="8"/>
      <color rgb="FFC00000"/>
      <name val="Times New Roman"/>
      <family val="1"/>
      <charset val="204"/>
    </font>
    <font>
      <b/>
      <sz val="8"/>
      <color rgb="FF7030A0"/>
      <name val="Times New Roman"/>
      <family val="1"/>
      <charset val="204"/>
    </font>
    <font>
      <sz val="11"/>
      <color theme="1"/>
      <name val="Calibri"/>
      <family val="2"/>
      <scheme val="minor"/>
    </font>
    <font>
      <sz val="10"/>
      <color theme="1"/>
      <name val="Times New Roman"/>
      <family val="1"/>
      <charset val="204"/>
    </font>
    <font>
      <b/>
      <sz val="14"/>
      <color theme="1"/>
      <name val="Times New Roman"/>
      <family val="1"/>
      <charset val="204"/>
    </font>
    <font>
      <b/>
      <sz val="10"/>
      <color theme="1"/>
      <name val="Times New Roman"/>
      <family val="1"/>
      <charset val="204"/>
    </font>
    <font>
      <sz val="10"/>
      <color rgb="FF000000"/>
      <name val="Times New Roman"/>
      <family val="1"/>
      <charset val="204"/>
    </font>
    <font>
      <sz val="7"/>
      <color theme="1"/>
      <name val="Times New Roman"/>
      <family val="1"/>
      <charset val="204"/>
    </font>
    <font>
      <vertAlign val="superscript"/>
      <sz val="7"/>
      <color theme="1"/>
      <name val="Times New Roman"/>
      <family val="1"/>
      <charset val="204"/>
    </font>
    <font>
      <sz val="8"/>
      <color rgb="FFFF0000"/>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79998168889431442"/>
        <bgColor indexed="65"/>
      </patternFill>
    </fill>
  </fills>
  <borders count="42">
    <border>
      <left/>
      <right/>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style="mediumDashDot">
        <color indexed="64"/>
      </right>
      <top/>
      <bottom style="mediumDashDot">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DashDot">
        <color indexed="64"/>
      </left>
      <right/>
      <top style="mediumDashDot">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s>
  <cellStyleXfs count="3">
    <xf numFmtId="0" fontId="0" fillId="0" borderId="0"/>
    <xf numFmtId="0" fontId="41" fillId="0" borderId="0"/>
    <xf numFmtId="0" fontId="1" fillId="5" borderId="0" applyNumberFormat="0" applyBorder="0" applyAlignment="0" applyProtection="0"/>
  </cellStyleXfs>
  <cellXfs count="561">
    <xf numFmtId="0" fontId="0" fillId="0" borderId="0" xfId="0"/>
    <xf numFmtId="0" fontId="5" fillId="0" borderId="0" xfId="0" applyNumberFormat="1" applyFont="1" applyBorder="1" applyAlignment="1">
      <alignment horizontal="left"/>
    </xf>
    <xf numFmtId="0" fontId="5" fillId="0" borderId="0" xfId="0" applyNumberFormat="1" applyFont="1" applyBorder="1" applyAlignment="1">
      <alignment horizontal="center" vertical="top"/>
    </xf>
    <xf numFmtId="0" fontId="2" fillId="0" borderId="1" xfId="0" applyNumberFormat="1" applyFont="1" applyBorder="1" applyAlignment="1">
      <alignment horizontal="left"/>
    </xf>
    <xf numFmtId="0" fontId="2" fillId="0" borderId="2" xfId="0" applyNumberFormat="1" applyFont="1" applyBorder="1" applyAlignment="1">
      <alignment horizontal="left"/>
    </xf>
    <xf numFmtId="0" fontId="2" fillId="0" borderId="3" xfId="0" applyNumberFormat="1" applyFont="1" applyBorder="1" applyAlignment="1">
      <alignment horizontal="left"/>
    </xf>
    <xf numFmtId="0" fontId="2" fillId="0" borderId="4" xfId="0" applyNumberFormat="1" applyFont="1" applyBorder="1" applyAlignment="1">
      <alignment horizontal="left"/>
    </xf>
    <xf numFmtId="0" fontId="2" fillId="0" borderId="5" xfId="0" applyNumberFormat="1" applyFont="1" applyBorder="1" applyAlignment="1">
      <alignment horizontal="left"/>
    </xf>
    <xf numFmtId="0" fontId="10" fillId="0" borderId="0" xfId="0" applyNumberFormat="1" applyFont="1" applyBorder="1" applyAlignment="1">
      <alignment horizontal="left"/>
    </xf>
    <xf numFmtId="0" fontId="2" fillId="0" borderId="0" xfId="0" applyNumberFormat="1" applyFont="1" applyBorder="1" applyAlignment="1">
      <alignment horizontal="left"/>
    </xf>
    <xf numFmtId="0" fontId="2" fillId="0" borderId="6" xfId="0" applyNumberFormat="1" applyFont="1" applyBorder="1" applyAlignment="1">
      <alignment horizontal="center" vertical="top" wrapText="1"/>
    </xf>
    <xf numFmtId="0" fontId="4" fillId="0" borderId="0" xfId="0" applyNumberFormat="1" applyFont="1" applyBorder="1" applyAlignment="1">
      <alignment horizontal="center"/>
    </xf>
    <xf numFmtId="0" fontId="4" fillId="0" borderId="0" xfId="0" applyNumberFormat="1" applyFont="1" applyBorder="1" applyAlignment="1">
      <alignment horizontal="right"/>
    </xf>
    <xf numFmtId="0" fontId="4" fillId="0" borderId="0" xfId="0" applyNumberFormat="1" applyFont="1" applyBorder="1" applyAlignment="1">
      <alignment horizontal="left"/>
    </xf>
    <xf numFmtId="49" fontId="2" fillId="0" borderId="7" xfId="0" applyNumberFormat="1" applyFont="1" applyBorder="1" applyAlignment="1">
      <alignment horizontal="center" vertical="top"/>
    </xf>
    <xf numFmtId="0" fontId="2" fillId="0" borderId="7" xfId="0" applyNumberFormat="1" applyFont="1" applyBorder="1" applyAlignment="1">
      <alignment horizontal="center"/>
    </xf>
    <xf numFmtId="0" fontId="8" fillId="0" borderId="0" xfId="0" applyNumberFormat="1" applyFont="1" applyBorder="1" applyAlignment="1">
      <alignment horizontal="left"/>
    </xf>
    <xf numFmtId="49" fontId="2" fillId="0" borderId="8" xfId="0" applyNumberFormat="1" applyFont="1" applyBorder="1" applyAlignment="1">
      <alignment horizontal="center" vertical="top"/>
    </xf>
    <xf numFmtId="0" fontId="2" fillId="0" borderId="9" xfId="0" applyNumberFormat="1" applyFont="1" applyBorder="1" applyAlignment="1">
      <alignment horizontal="center"/>
    </xf>
    <xf numFmtId="0" fontId="2" fillId="0" borderId="10" xfId="0" applyNumberFormat="1" applyFont="1" applyBorder="1" applyAlignment="1">
      <alignment horizontal="center"/>
    </xf>
    <xf numFmtId="0" fontId="2" fillId="0" borderId="11" xfId="0" applyNumberFormat="1" applyFont="1" applyBorder="1" applyAlignment="1">
      <alignment horizontal="center"/>
    </xf>
    <xf numFmtId="0" fontId="8" fillId="0" borderId="10" xfId="0" applyNumberFormat="1" applyFont="1" applyBorder="1" applyAlignment="1">
      <alignment horizontal="center"/>
    </xf>
    <xf numFmtId="0" fontId="2" fillId="0" borderId="0" xfId="0" applyNumberFormat="1" applyFont="1" applyBorder="1" applyAlignment="1"/>
    <xf numFmtId="49" fontId="2" fillId="0" borderId="12" xfId="0" applyNumberFormat="1" applyFont="1" applyBorder="1" applyAlignment="1">
      <alignment horizontal="center"/>
    </xf>
    <xf numFmtId="49" fontId="2" fillId="0" borderId="13" xfId="0" applyNumberFormat="1" applyFont="1" applyBorder="1" applyAlignment="1">
      <alignment horizontal="center"/>
    </xf>
    <xf numFmtId="49" fontId="2" fillId="0" borderId="14" xfId="0" applyNumberFormat="1" applyFont="1" applyBorder="1" applyAlignment="1">
      <alignment horizontal="center"/>
    </xf>
    <xf numFmtId="0" fontId="5" fillId="0" borderId="0" xfId="0" applyNumberFormat="1" applyFont="1" applyBorder="1" applyAlignment="1">
      <alignment horizontal="center"/>
    </xf>
    <xf numFmtId="0" fontId="2" fillId="0" borderId="0" xfId="0" applyNumberFormat="1" applyFont="1" applyFill="1" applyBorder="1" applyAlignment="1"/>
    <xf numFmtId="0" fontId="5" fillId="0" borderId="3" xfId="0" applyNumberFormat="1" applyFont="1" applyBorder="1" applyAlignment="1">
      <alignment horizontal="center"/>
    </xf>
    <xf numFmtId="0" fontId="4" fillId="0" borderId="0" xfId="0" applyNumberFormat="1" applyFont="1" applyBorder="1" applyAlignment="1">
      <alignment horizontal="left" wrapText="1"/>
    </xf>
    <xf numFmtId="0" fontId="2" fillId="0" borderId="15" xfId="0" applyNumberFormat="1" applyFont="1" applyBorder="1" applyAlignment="1">
      <alignment horizontal="left" wrapText="1" indent="2"/>
    </xf>
    <xf numFmtId="49" fontId="2" fillId="0" borderId="16" xfId="0" applyNumberFormat="1" applyFont="1" applyBorder="1" applyAlignment="1">
      <alignment horizontal="center"/>
    </xf>
    <xf numFmtId="49" fontId="2" fillId="0" borderId="8" xfId="0" applyNumberFormat="1" applyFont="1" applyBorder="1" applyAlignment="1">
      <alignment horizontal="center"/>
    </xf>
    <xf numFmtId="49" fontId="2" fillId="0" borderId="17" xfId="0" applyNumberFormat="1" applyFont="1" applyBorder="1" applyAlignment="1">
      <alignment horizontal="center"/>
    </xf>
    <xf numFmtId="49" fontId="2" fillId="0" borderId="15" xfId="0" applyNumberFormat="1" applyFont="1" applyBorder="1" applyAlignment="1">
      <alignment horizontal="center"/>
    </xf>
    <xf numFmtId="49" fontId="2" fillId="0" borderId="18" xfId="0" applyNumberFormat="1" applyFont="1" applyBorder="1" applyAlignment="1">
      <alignment horizontal="center"/>
    </xf>
    <xf numFmtId="0" fontId="8" fillId="0" borderId="15" xfId="0" applyNumberFormat="1" applyFont="1" applyBorder="1" applyAlignment="1">
      <alignment horizontal="left"/>
    </xf>
    <xf numFmtId="49" fontId="8" fillId="0" borderId="17" xfId="0" applyNumberFormat="1" applyFont="1" applyBorder="1" applyAlignment="1">
      <alignment horizontal="center"/>
    </xf>
    <xf numFmtId="49" fontId="8" fillId="0" borderId="15" xfId="0" applyNumberFormat="1" applyFont="1" applyBorder="1" applyAlignment="1">
      <alignment horizontal="center"/>
    </xf>
    <xf numFmtId="49" fontId="8" fillId="0" borderId="18" xfId="0" applyNumberFormat="1" applyFont="1" applyBorder="1" applyAlignment="1">
      <alignment horizontal="center"/>
    </xf>
    <xf numFmtId="0" fontId="2" fillId="0" borderId="15" xfId="0" applyNumberFormat="1" applyFont="1" applyBorder="1" applyAlignment="1">
      <alignment horizontal="left" wrapText="1" indent="4"/>
    </xf>
    <xf numFmtId="0" fontId="2" fillId="0" borderId="15" xfId="0" applyNumberFormat="1" applyFont="1" applyBorder="1" applyAlignment="1">
      <alignment horizontal="left" wrapText="1" indent="3"/>
    </xf>
    <xf numFmtId="0" fontId="2" fillId="0" borderId="19" xfId="0" applyNumberFormat="1" applyFont="1" applyBorder="1" applyAlignment="1">
      <alignment horizontal="left" indent="4"/>
    </xf>
    <xf numFmtId="0" fontId="2" fillId="0" borderId="20" xfId="0" applyNumberFormat="1" applyFont="1" applyBorder="1" applyAlignment="1">
      <alignment horizontal="left" wrapText="1" indent="3"/>
    </xf>
    <xf numFmtId="0" fontId="2" fillId="0" borderId="20" xfId="0" applyNumberFormat="1" applyFont="1" applyBorder="1" applyAlignment="1">
      <alignment horizontal="left" indent="3"/>
    </xf>
    <xf numFmtId="49" fontId="2" fillId="0" borderId="21" xfId="0" applyNumberFormat="1" applyFont="1" applyBorder="1" applyAlignment="1">
      <alignment horizontal="center"/>
    </xf>
    <xf numFmtId="49" fontId="2" fillId="0" borderId="22" xfId="0" applyNumberFormat="1" applyFont="1" applyBorder="1" applyAlignment="1">
      <alignment horizontal="center"/>
    </xf>
    <xf numFmtId="0" fontId="2" fillId="0" borderId="15" xfId="0" applyNumberFormat="1" applyFont="1" applyBorder="1" applyAlignment="1">
      <alignment horizontal="left" wrapText="1" indent="1"/>
    </xf>
    <xf numFmtId="0" fontId="2" fillId="0" borderId="19" xfId="0" applyNumberFormat="1" applyFont="1" applyBorder="1" applyAlignment="1">
      <alignment horizontal="left" indent="3"/>
    </xf>
    <xf numFmtId="0" fontId="2" fillId="0" borderId="15" xfId="0" applyNumberFormat="1" applyFont="1" applyBorder="1" applyAlignment="1">
      <alignment horizontal="left"/>
    </xf>
    <xf numFmtId="49" fontId="2" fillId="0" borderId="15" xfId="0" applyNumberFormat="1" applyFont="1" applyBorder="1" applyAlignment="1">
      <alignment horizontal="center" vertical="top"/>
    </xf>
    <xf numFmtId="0" fontId="2" fillId="0" borderId="20" xfId="0" applyNumberFormat="1" applyFont="1" applyBorder="1" applyAlignment="1">
      <alignment horizontal="left"/>
    </xf>
    <xf numFmtId="0" fontId="2" fillId="0" borderId="0" xfId="0" applyNumberFormat="1" applyFont="1" applyBorder="1" applyAlignment="1">
      <alignment horizontal="right"/>
    </xf>
    <xf numFmtId="0" fontId="6" fillId="0" borderId="0" xfId="0" applyNumberFormat="1" applyFont="1" applyBorder="1" applyAlignment="1">
      <alignment horizontal="left"/>
    </xf>
    <xf numFmtId="0" fontId="2" fillId="0" borderId="22" xfId="0" applyNumberFormat="1" applyFont="1" applyBorder="1" applyAlignment="1">
      <alignment horizontal="center"/>
    </xf>
    <xf numFmtId="0" fontId="2" fillId="0" borderId="18" xfId="0" applyNumberFormat="1" applyFont="1" applyBorder="1" applyAlignment="1">
      <alignment horizontal="center"/>
    </xf>
    <xf numFmtId="0" fontId="2" fillId="0" borderId="8" xfId="0" applyNumberFormat="1" applyFont="1" applyBorder="1" applyAlignment="1">
      <alignment horizontal="center"/>
    </xf>
    <xf numFmtId="0" fontId="8" fillId="0" borderId="15" xfId="0" applyNumberFormat="1" applyFont="1" applyBorder="1" applyAlignment="1">
      <alignment horizontal="left" wrapText="1" indent="1"/>
    </xf>
    <xf numFmtId="0" fontId="8" fillId="0" borderId="18" xfId="0" applyNumberFormat="1" applyFont="1" applyBorder="1" applyAlignment="1">
      <alignment horizontal="left"/>
    </xf>
    <xf numFmtId="49" fontId="8" fillId="0" borderId="21" xfId="0" applyNumberFormat="1" applyFont="1" applyBorder="1" applyAlignment="1">
      <alignment horizontal="center"/>
    </xf>
    <xf numFmtId="0" fontId="2" fillId="0" borderId="18" xfId="0" applyNumberFormat="1" applyFont="1" applyBorder="1" applyAlignment="1">
      <alignment horizontal="left" wrapText="1" indent="1"/>
    </xf>
    <xf numFmtId="0" fontId="2" fillId="0" borderId="18" xfId="0" applyNumberFormat="1" applyFont="1" applyBorder="1" applyAlignment="1">
      <alignment horizontal="left" wrapText="1" indent="2"/>
    </xf>
    <xf numFmtId="0" fontId="2" fillId="0" borderId="18" xfId="0" applyNumberFormat="1" applyFont="1" applyBorder="1" applyAlignment="1">
      <alignment horizontal="left" wrapText="1" indent="3"/>
    </xf>
    <xf numFmtId="0" fontId="2" fillId="0" borderId="18" xfId="0" applyNumberFormat="1" applyFont="1" applyBorder="1" applyAlignment="1">
      <alignment horizontal="left" wrapText="1"/>
    </xf>
    <xf numFmtId="0" fontId="2" fillId="0" borderId="6" xfId="0" applyNumberFormat="1" applyFont="1" applyBorder="1" applyAlignment="1">
      <alignment horizontal="left" wrapText="1" indent="4"/>
    </xf>
    <xf numFmtId="0" fontId="2" fillId="0" borderId="7" xfId="0" applyNumberFormat="1" applyFont="1" applyBorder="1" applyAlignment="1">
      <alignment horizontal="left" wrapText="1" indent="4"/>
    </xf>
    <xf numFmtId="0" fontId="12" fillId="0" borderId="0" xfId="0" applyNumberFormat="1" applyFont="1" applyBorder="1" applyAlignment="1">
      <alignment horizontal="left"/>
    </xf>
    <xf numFmtId="0" fontId="5" fillId="0" borderId="2" xfId="0" applyNumberFormat="1" applyFont="1" applyBorder="1" applyAlignment="1">
      <alignment horizontal="center" vertical="top"/>
    </xf>
    <xf numFmtId="0" fontId="12" fillId="0" borderId="3" xfId="0" applyNumberFormat="1" applyFont="1" applyBorder="1" applyAlignment="1">
      <alignment horizontal="center"/>
    </xf>
    <xf numFmtId="0" fontId="2" fillId="0" borderId="23" xfId="0" applyNumberFormat="1" applyFont="1" applyBorder="1" applyAlignment="1">
      <alignment horizontal="left"/>
    </xf>
    <xf numFmtId="0" fontId="5" fillId="0" borderId="3" xfId="0" applyNumberFormat="1" applyFont="1" applyBorder="1" applyAlignment="1">
      <alignment horizontal="center" vertical="top"/>
    </xf>
    <xf numFmtId="0" fontId="12" fillId="0" borderId="2" xfId="0" applyNumberFormat="1" applyFont="1" applyBorder="1" applyAlignment="1">
      <alignment horizontal="left"/>
    </xf>
    <xf numFmtId="0" fontId="5" fillId="0" borderId="2" xfId="0" applyNumberFormat="1" applyFont="1" applyBorder="1" applyAlignment="1">
      <alignment horizontal="center"/>
    </xf>
    <xf numFmtId="0" fontId="2" fillId="0" borderId="6" xfId="0" applyNumberFormat="1" applyFont="1" applyBorder="1" applyAlignment="1">
      <alignment horizontal="center"/>
    </xf>
    <xf numFmtId="49" fontId="2" fillId="0" borderId="24" xfId="0" applyNumberFormat="1" applyFont="1" applyBorder="1" applyAlignment="1">
      <alignment horizontal="center"/>
    </xf>
    <xf numFmtId="49" fontId="2" fillId="0" borderId="25" xfId="0" applyNumberFormat="1" applyFont="1" applyBorder="1" applyAlignment="1">
      <alignment horizontal="center"/>
    </xf>
    <xf numFmtId="49" fontId="2" fillId="0" borderId="7" xfId="0" applyNumberFormat="1" applyFont="1" applyBorder="1" applyAlignment="1">
      <alignment horizontal="center"/>
    </xf>
    <xf numFmtId="49" fontId="2" fillId="0" borderId="6" xfId="0" applyNumberFormat="1" applyFont="1" applyBorder="1" applyAlignment="1">
      <alignment horizontal="center"/>
    </xf>
    <xf numFmtId="0" fontId="5" fillId="0" borderId="0" xfId="0" applyNumberFormat="1" applyFont="1" applyBorder="1" applyAlignment="1">
      <alignment vertical="top"/>
    </xf>
    <xf numFmtId="49" fontId="2" fillId="0" borderId="0" xfId="0" applyNumberFormat="1" applyFont="1" applyBorder="1" applyAlignment="1">
      <alignment horizontal="center"/>
    </xf>
    <xf numFmtId="49" fontId="2" fillId="0" borderId="26" xfId="0" applyNumberFormat="1" applyFont="1" applyBorder="1" applyAlignment="1">
      <alignment horizontal="center"/>
    </xf>
    <xf numFmtId="0" fontId="12" fillId="0" borderId="0" xfId="0" applyNumberFormat="1" applyFont="1" applyBorder="1" applyAlignment="1">
      <alignment horizontal="center"/>
    </xf>
    <xf numFmtId="0" fontId="16" fillId="0" borderId="0" xfId="0" applyNumberFormat="1" applyFont="1" applyBorder="1" applyAlignment="1">
      <alignment horizontal="center"/>
    </xf>
    <xf numFmtId="0" fontId="20" fillId="0" borderId="0" xfId="0" applyNumberFormat="1" applyFont="1" applyBorder="1" applyAlignment="1"/>
    <xf numFmtId="0" fontId="2" fillId="0" borderId="15" xfId="0" applyNumberFormat="1" applyFont="1" applyBorder="1" applyAlignment="1">
      <alignment horizontal="right"/>
    </xf>
    <xf numFmtId="0" fontId="20" fillId="0" borderId="15" xfId="0" applyNumberFormat="1" applyFont="1" applyBorder="1" applyAlignment="1"/>
    <xf numFmtId="0" fontId="21" fillId="0" borderId="7" xfId="0" applyNumberFormat="1" applyFont="1" applyBorder="1" applyAlignment="1">
      <alignment horizontal="center"/>
    </xf>
    <xf numFmtId="0" fontId="21" fillId="0" borderId="6" xfId="0" applyNumberFormat="1" applyFont="1" applyBorder="1" applyAlignment="1">
      <alignment horizontal="center" vertical="top" wrapText="1"/>
    </xf>
    <xf numFmtId="49" fontId="21" fillId="0" borderId="26" xfId="0" applyNumberFormat="1" applyFont="1" applyBorder="1" applyAlignment="1">
      <alignment horizontal="center"/>
    </xf>
    <xf numFmtId="0" fontId="21" fillId="0" borderId="26" xfId="0" applyNumberFormat="1" applyFont="1" applyBorder="1" applyAlignment="1">
      <alignment horizontal="center"/>
    </xf>
    <xf numFmtId="0" fontId="18" fillId="0" borderId="0" xfId="0" applyNumberFormat="1" applyFont="1" applyBorder="1" applyAlignment="1"/>
    <xf numFmtId="0" fontId="16" fillId="0" borderId="0" xfId="0" applyNumberFormat="1" applyFont="1" applyBorder="1" applyAlignment="1">
      <alignment horizontal="left"/>
    </xf>
    <xf numFmtId="0" fontId="18" fillId="0" borderId="0" xfId="0" applyNumberFormat="1" applyFont="1" applyBorder="1" applyAlignment="1">
      <alignment horizontal="left"/>
    </xf>
    <xf numFmtId="0" fontId="18" fillId="0" borderId="20" xfId="0" applyNumberFormat="1" applyFont="1" applyBorder="1" applyAlignment="1"/>
    <xf numFmtId="49" fontId="21" fillId="0" borderId="26" xfId="0" applyNumberFormat="1" applyFont="1" applyBorder="1" applyAlignment="1">
      <alignment horizontal="center" vertical="top"/>
    </xf>
    <xf numFmtId="0" fontId="21" fillId="0" borderId="26" xfId="0" applyNumberFormat="1" applyFont="1" applyBorder="1" applyAlignment="1">
      <alignment horizontal="left"/>
    </xf>
    <xf numFmtId="0" fontId="22" fillId="0" borderId="26" xfId="0" applyNumberFormat="1" applyFont="1" applyBorder="1" applyAlignment="1">
      <alignment horizontal="left"/>
    </xf>
    <xf numFmtId="49" fontId="22" fillId="0" borderId="26" xfId="0" applyNumberFormat="1" applyFont="1" applyBorder="1" applyAlignment="1">
      <alignment horizontal="center"/>
    </xf>
    <xf numFmtId="0" fontId="21" fillId="0" borderId="26" xfId="0" applyNumberFormat="1" applyFont="1" applyBorder="1" applyAlignment="1">
      <alignment horizontal="left" wrapText="1" indent="1"/>
    </xf>
    <xf numFmtId="0" fontId="21" fillId="0" borderId="26" xfId="0" applyNumberFormat="1" applyFont="1" applyBorder="1" applyAlignment="1">
      <alignment horizontal="left" wrapText="1" indent="2"/>
    </xf>
    <xf numFmtId="0" fontId="22" fillId="0" borderId="26" xfId="0" applyNumberFormat="1" applyFont="1" applyBorder="1" applyAlignment="1">
      <alignment horizontal="left" wrapText="1" indent="1"/>
    </xf>
    <xf numFmtId="0" fontId="21" fillId="0" borderId="26" xfId="0" applyNumberFormat="1" applyFont="1" applyBorder="1" applyAlignment="1">
      <alignment horizontal="left" wrapText="1" indent="3"/>
    </xf>
    <xf numFmtId="0" fontId="21" fillId="0" borderId="26" xfId="0" applyNumberFormat="1" applyFont="1" applyBorder="1" applyAlignment="1">
      <alignment horizontal="left" indent="3"/>
    </xf>
    <xf numFmtId="0" fontId="21" fillId="0" borderId="26" xfId="0" applyNumberFormat="1" applyFont="1" applyBorder="1" applyAlignment="1">
      <alignment horizontal="left" wrapText="1" indent="4"/>
    </xf>
    <xf numFmtId="0" fontId="2" fillId="0" borderId="26" xfId="0" applyNumberFormat="1" applyFont="1" applyBorder="1" applyAlignment="1">
      <alignment horizontal="left" wrapText="1" indent="2"/>
    </xf>
    <xf numFmtId="4" fontId="21" fillId="0" borderId="26" xfId="0" applyNumberFormat="1" applyFont="1" applyBorder="1" applyAlignment="1">
      <alignment horizontal="center"/>
    </xf>
    <xf numFmtId="4" fontId="2" fillId="0" borderId="26" xfId="0" applyNumberFormat="1" applyFont="1" applyBorder="1" applyAlignment="1">
      <alignment horizontal="center"/>
    </xf>
    <xf numFmtId="49" fontId="22" fillId="0" borderId="15" xfId="0" applyNumberFormat="1" applyFont="1" applyBorder="1" applyAlignment="1">
      <alignment horizontal="center"/>
    </xf>
    <xf numFmtId="49" fontId="21" fillId="0" borderId="15" xfId="0" applyNumberFormat="1" applyFont="1" applyBorder="1" applyAlignment="1">
      <alignment horizontal="center"/>
    </xf>
    <xf numFmtId="0" fontId="21" fillId="0" borderId="26" xfId="0" applyNumberFormat="1" applyFont="1" applyBorder="1" applyAlignment="1">
      <alignment horizontal="left" wrapText="1"/>
    </xf>
    <xf numFmtId="0" fontId="21" fillId="0" borderId="26" xfId="0" applyNumberFormat="1" applyFont="1" applyFill="1" applyBorder="1" applyAlignment="1">
      <alignment horizontal="center"/>
    </xf>
    <xf numFmtId="0" fontId="25" fillId="0" borderId="0" xfId="0" applyNumberFormat="1" applyFont="1" applyBorder="1" applyAlignment="1">
      <alignment horizontal="center" vertical="top"/>
    </xf>
    <xf numFmtId="49" fontId="2" fillId="0" borderId="26" xfId="0" applyNumberFormat="1" applyFont="1" applyBorder="1" applyAlignment="1">
      <alignment horizontal="center" vertical="top"/>
    </xf>
    <xf numFmtId="0" fontId="20" fillId="0" borderId="0" xfId="0" applyNumberFormat="1" applyFont="1" applyBorder="1" applyAlignment="1">
      <alignment horizontal="right"/>
    </xf>
    <xf numFmtId="4" fontId="2" fillId="0" borderId="18" xfId="0" applyNumberFormat="1" applyFont="1" applyBorder="1" applyAlignment="1">
      <alignment horizontal="center"/>
    </xf>
    <xf numFmtId="4" fontId="2" fillId="0" borderId="10" xfId="0" applyNumberFormat="1" applyFont="1" applyBorder="1" applyAlignment="1">
      <alignment horizontal="center"/>
    </xf>
    <xf numFmtId="4" fontId="2" fillId="0" borderId="7" xfId="0" applyNumberFormat="1" applyFont="1" applyBorder="1" applyAlignment="1">
      <alignment horizontal="center"/>
    </xf>
    <xf numFmtId="4" fontId="2" fillId="0" borderId="27" xfId="0" applyNumberFormat="1" applyFont="1" applyBorder="1" applyAlignment="1">
      <alignment horizontal="center"/>
    </xf>
    <xf numFmtId="4" fontId="2" fillId="0" borderId="6" xfId="0" applyNumberFormat="1" applyFont="1" applyBorder="1" applyAlignment="1">
      <alignment horizontal="center"/>
    </xf>
    <xf numFmtId="4" fontId="2" fillId="0" borderId="28" xfId="0" applyNumberFormat="1" applyFont="1" applyBorder="1" applyAlignment="1">
      <alignment horizontal="center"/>
    </xf>
    <xf numFmtId="4" fontId="8" fillId="0" borderId="18" xfId="0" applyNumberFormat="1" applyFont="1" applyBorder="1" applyAlignment="1">
      <alignment horizontal="center"/>
    </xf>
    <xf numFmtId="4" fontId="8" fillId="0" borderId="10" xfId="0" applyNumberFormat="1" applyFont="1" applyBorder="1" applyAlignment="1">
      <alignment horizontal="center"/>
    </xf>
    <xf numFmtId="0" fontId="21" fillId="2" borderId="26" xfId="0" applyNumberFormat="1" applyFont="1" applyFill="1" applyBorder="1" applyAlignment="1">
      <alignment horizontal="left" wrapText="1" indent="3"/>
    </xf>
    <xf numFmtId="49" fontId="21" fillId="2" borderId="26" xfId="0" applyNumberFormat="1" applyFont="1" applyFill="1" applyBorder="1" applyAlignment="1">
      <alignment horizontal="center"/>
    </xf>
    <xf numFmtId="49" fontId="21" fillId="2" borderId="26" xfId="0" applyNumberFormat="1" applyFont="1" applyFill="1" applyBorder="1" applyAlignment="1">
      <alignment horizontal="center" wrapText="1"/>
    </xf>
    <xf numFmtId="0" fontId="2" fillId="2" borderId="0" xfId="0" applyNumberFormat="1" applyFont="1" applyFill="1" applyBorder="1" applyAlignment="1">
      <alignment horizontal="left"/>
    </xf>
    <xf numFmtId="0" fontId="33" fillId="0" borderId="0" xfId="0" applyNumberFormat="1" applyFont="1" applyBorder="1" applyAlignment="1">
      <alignment horizontal="left"/>
    </xf>
    <xf numFmtId="0" fontId="34" fillId="0" borderId="0" xfId="0" applyNumberFormat="1" applyFont="1" applyBorder="1" applyAlignment="1">
      <alignment horizontal="left"/>
    </xf>
    <xf numFmtId="0" fontId="33" fillId="0" borderId="0" xfId="0" applyNumberFormat="1" applyFont="1" applyBorder="1" applyAlignment="1">
      <alignment horizontal="right"/>
    </xf>
    <xf numFmtId="49" fontId="33" fillId="0" borderId="0" xfId="0" applyNumberFormat="1" applyFont="1" applyBorder="1" applyAlignment="1">
      <alignment horizontal="center"/>
    </xf>
    <xf numFmtId="0" fontId="33" fillId="0" borderId="0" xfId="0" applyNumberFormat="1" applyFont="1" applyBorder="1" applyAlignment="1"/>
    <xf numFmtId="0" fontId="33" fillId="0" borderId="11" xfId="0" applyNumberFormat="1" applyFont="1" applyBorder="1" applyAlignment="1">
      <alignment horizontal="center"/>
    </xf>
    <xf numFmtId="0" fontId="33" fillId="0" borderId="8" xfId="0" applyNumberFormat="1" applyFont="1" applyBorder="1" applyAlignment="1">
      <alignment horizontal="center"/>
    </xf>
    <xf numFmtId="0" fontId="35" fillId="0" borderId="0" xfId="0" applyNumberFormat="1" applyFont="1" applyBorder="1" applyAlignment="1">
      <alignment horizontal="left"/>
    </xf>
    <xf numFmtId="0" fontId="36" fillId="0" borderId="0" xfId="0" applyNumberFormat="1" applyFont="1" applyBorder="1" applyAlignment="1">
      <alignment horizontal="left"/>
    </xf>
    <xf numFmtId="0" fontId="37" fillId="0" borderId="0" xfId="0" applyNumberFormat="1" applyFont="1" applyBorder="1" applyAlignment="1">
      <alignment horizontal="left"/>
    </xf>
    <xf numFmtId="0" fontId="36" fillId="0" borderId="0" xfId="0" applyNumberFormat="1" applyFont="1" applyBorder="1" applyAlignment="1">
      <alignment horizontal="right"/>
    </xf>
    <xf numFmtId="49" fontId="36" fillId="0" borderId="0" xfId="0" applyNumberFormat="1" applyFont="1" applyBorder="1" applyAlignment="1">
      <alignment horizontal="center"/>
    </xf>
    <xf numFmtId="0" fontId="36" fillId="0" borderId="0" xfId="0" applyNumberFormat="1" applyFont="1" applyBorder="1" applyAlignment="1"/>
    <xf numFmtId="0" fontId="38" fillId="0" borderId="0" xfId="0" applyNumberFormat="1" applyFont="1" applyBorder="1" applyAlignment="1">
      <alignment horizontal="left"/>
    </xf>
    <xf numFmtId="0" fontId="8" fillId="0" borderId="0" xfId="0" applyNumberFormat="1" applyFont="1" applyBorder="1" applyAlignment="1">
      <alignment horizontal="right"/>
    </xf>
    <xf numFmtId="49" fontId="8" fillId="0" borderId="12" xfId="0" applyNumberFormat="1" applyFont="1" applyBorder="1" applyAlignment="1">
      <alignment horizontal="center"/>
    </xf>
    <xf numFmtId="0" fontId="8" fillId="0" borderId="0" xfId="0" applyNumberFormat="1" applyFont="1" applyBorder="1" applyAlignment="1"/>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49" fontId="8" fillId="0" borderId="0" xfId="0" applyNumberFormat="1" applyFont="1" applyBorder="1" applyAlignment="1">
      <alignment horizontal="center"/>
    </xf>
    <xf numFmtId="0" fontId="8" fillId="0" borderId="7" xfId="0" applyNumberFormat="1" applyFont="1" applyBorder="1" applyAlignment="1">
      <alignment horizontal="center"/>
    </xf>
    <xf numFmtId="0" fontId="8" fillId="0" borderId="6" xfId="0" applyNumberFormat="1" applyFont="1" applyBorder="1" applyAlignment="1">
      <alignment horizontal="center" vertical="top" wrapText="1"/>
    </xf>
    <xf numFmtId="49" fontId="8" fillId="0" borderId="7" xfId="0" applyNumberFormat="1" applyFont="1" applyBorder="1" applyAlignment="1">
      <alignment horizontal="center" vertical="top"/>
    </xf>
    <xf numFmtId="0" fontId="8" fillId="0" borderId="26" xfId="0" applyNumberFormat="1" applyFont="1" applyBorder="1" applyAlignment="1">
      <alignment horizontal="center"/>
    </xf>
    <xf numFmtId="0" fontId="8" fillId="0" borderId="11" xfId="0" applyNumberFormat="1" applyFont="1" applyBorder="1" applyAlignment="1">
      <alignment horizontal="center"/>
    </xf>
    <xf numFmtId="0" fontId="8" fillId="0" borderId="8" xfId="0" applyNumberFormat="1" applyFont="1" applyBorder="1" applyAlignment="1">
      <alignment horizontal="center"/>
    </xf>
    <xf numFmtId="0" fontId="31" fillId="0" borderId="0" xfId="0" applyNumberFormat="1" applyFont="1" applyBorder="1" applyAlignment="1">
      <alignment horizontal="left"/>
    </xf>
    <xf numFmtId="0" fontId="33" fillId="3" borderId="7" xfId="0" applyNumberFormat="1" applyFont="1" applyFill="1" applyBorder="1" applyAlignment="1">
      <alignment horizontal="center"/>
    </xf>
    <xf numFmtId="0" fontId="33" fillId="3" borderId="6" xfId="0" applyNumberFormat="1" applyFont="1" applyFill="1" applyBorder="1" applyAlignment="1">
      <alignment horizontal="center" vertical="top" wrapText="1"/>
    </xf>
    <xf numFmtId="49" fontId="33" fillId="3" borderId="7" xfId="0" applyNumberFormat="1" applyFont="1" applyFill="1" applyBorder="1" applyAlignment="1">
      <alignment horizontal="center" vertical="top"/>
    </xf>
    <xf numFmtId="49" fontId="33" fillId="3" borderId="8" xfId="0" applyNumberFormat="1" applyFont="1" applyFill="1" applyBorder="1" applyAlignment="1">
      <alignment horizontal="center" vertical="top"/>
    </xf>
    <xf numFmtId="0" fontId="33" fillId="3" borderId="22" xfId="0" applyNumberFormat="1" applyFont="1" applyFill="1" applyBorder="1" applyAlignment="1">
      <alignment horizontal="center"/>
    </xf>
    <xf numFmtId="0" fontId="33" fillId="3" borderId="9" xfId="0" applyNumberFormat="1" applyFont="1" applyFill="1" applyBorder="1" applyAlignment="1">
      <alignment horizontal="center"/>
    </xf>
    <xf numFmtId="4" fontId="33" fillId="3" borderId="18" xfId="0" applyNumberFormat="1" applyFont="1" applyFill="1" applyBorder="1" applyAlignment="1">
      <alignment horizontal="center"/>
    </xf>
    <xf numFmtId="4" fontId="33" fillId="3" borderId="10" xfId="0" applyNumberFormat="1" applyFont="1" applyFill="1" applyBorder="1" applyAlignment="1">
      <alignment horizontal="center"/>
    </xf>
    <xf numFmtId="4" fontId="33" fillId="3" borderId="7" xfId="0" applyNumberFormat="1" applyFont="1" applyFill="1" applyBorder="1" applyAlignment="1">
      <alignment horizontal="center"/>
    </xf>
    <xf numFmtId="4" fontId="33" fillId="3" borderId="27" xfId="0" applyNumberFormat="1" applyFont="1" applyFill="1" applyBorder="1" applyAlignment="1">
      <alignment horizontal="center"/>
    </xf>
    <xf numFmtId="4" fontId="33" fillId="3" borderId="26" xfId="0" applyNumberFormat="1" applyFont="1" applyFill="1" applyBorder="1" applyAlignment="1">
      <alignment horizontal="center"/>
    </xf>
    <xf numFmtId="4" fontId="33" fillId="3" borderId="6" xfId="0" applyNumberFormat="1" applyFont="1" applyFill="1" applyBorder="1" applyAlignment="1">
      <alignment horizontal="center"/>
    </xf>
    <xf numFmtId="4" fontId="33" fillId="3" borderId="28" xfId="0" applyNumberFormat="1" applyFont="1" applyFill="1" applyBorder="1" applyAlignment="1">
      <alignment horizontal="center"/>
    </xf>
    <xf numFmtId="4" fontId="39" fillId="3" borderId="18" xfId="0" applyNumberFormat="1" applyFont="1" applyFill="1" applyBorder="1" applyAlignment="1">
      <alignment horizontal="center"/>
    </xf>
    <xf numFmtId="4" fontId="39" fillId="3" borderId="10" xfId="0" applyNumberFormat="1" applyFont="1" applyFill="1" applyBorder="1" applyAlignment="1">
      <alignment horizontal="center"/>
    </xf>
    <xf numFmtId="0" fontId="33" fillId="3" borderId="18" xfId="0" applyNumberFormat="1" applyFont="1" applyFill="1" applyBorder="1" applyAlignment="1">
      <alignment horizontal="center"/>
    </xf>
    <xf numFmtId="0" fontId="33" fillId="3" borderId="10" xfId="0" applyNumberFormat="1" applyFont="1" applyFill="1" applyBorder="1" applyAlignment="1">
      <alignment horizontal="center"/>
    </xf>
    <xf numFmtId="0" fontId="33" fillId="3" borderId="11" xfId="0" applyNumberFormat="1" applyFont="1" applyFill="1" applyBorder="1" applyAlignment="1">
      <alignment horizontal="center"/>
    </xf>
    <xf numFmtId="0" fontId="33" fillId="3" borderId="6" xfId="0" applyNumberFormat="1" applyFont="1" applyFill="1" applyBorder="1" applyAlignment="1">
      <alignment horizontal="center"/>
    </xf>
    <xf numFmtId="0" fontId="36" fillId="4" borderId="7" xfId="0" applyNumberFormat="1" applyFont="1" applyFill="1" applyBorder="1" applyAlignment="1">
      <alignment horizontal="center"/>
    </xf>
    <xf numFmtId="0" fontId="36" fillId="4" borderId="6" xfId="0" applyNumberFormat="1" applyFont="1" applyFill="1" applyBorder="1" applyAlignment="1">
      <alignment horizontal="center" vertical="top" wrapText="1"/>
    </xf>
    <xf numFmtId="49" fontId="36" fillId="4" borderId="7" xfId="0" applyNumberFormat="1" applyFont="1" applyFill="1" applyBorder="1" applyAlignment="1">
      <alignment horizontal="center" vertical="top"/>
    </xf>
    <xf numFmtId="49" fontId="36" fillId="4" borderId="8" xfId="0" applyNumberFormat="1" applyFont="1" applyFill="1" applyBorder="1" applyAlignment="1">
      <alignment horizontal="center" vertical="top"/>
    </xf>
    <xf numFmtId="0" fontId="36" fillId="4" borderId="22" xfId="0" applyNumberFormat="1" applyFont="1" applyFill="1" applyBorder="1" applyAlignment="1">
      <alignment horizontal="center"/>
    </xf>
    <xf numFmtId="0" fontId="36" fillId="4" borderId="9" xfId="0" applyNumberFormat="1" applyFont="1" applyFill="1" applyBorder="1" applyAlignment="1">
      <alignment horizontal="center"/>
    </xf>
    <xf numFmtId="4" fontId="36" fillId="4" borderId="18" xfId="0" applyNumberFormat="1" applyFont="1" applyFill="1" applyBorder="1" applyAlignment="1">
      <alignment horizontal="center"/>
    </xf>
    <xf numFmtId="4" fontId="36" fillId="4" borderId="10" xfId="0" applyNumberFormat="1" applyFont="1" applyFill="1" applyBorder="1" applyAlignment="1">
      <alignment horizontal="center"/>
    </xf>
    <xf numFmtId="4" fontId="36" fillId="4" borderId="7" xfId="0" applyNumberFormat="1" applyFont="1" applyFill="1" applyBorder="1" applyAlignment="1">
      <alignment horizontal="center"/>
    </xf>
    <xf numFmtId="4" fontId="36" fillId="4" borderId="27" xfId="0" applyNumberFormat="1" applyFont="1" applyFill="1" applyBorder="1" applyAlignment="1">
      <alignment horizontal="center"/>
    </xf>
    <xf numFmtId="4" fontId="36" fillId="4" borderId="26" xfId="0" applyNumberFormat="1" applyFont="1" applyFill="1" applyBorder="1" applyAlignment="1">
      <alignment horizontal="center"/>
    </xf>
    <xf numFmtId="4" fontId="36" fillId="4" borderId="6" xfId="0" applyNumberFormat="1" applyFont="1" applyFill="1" applyBorder="1" applyAlignment="1">
      <alignment horizontal="center"/>
    </xf>
    <xf numFmtId="4" fontId="36" fillId="4" borderId="28" xfId="0" applyNumberFormat="1" applyFont="1" applyFill="1" applyBorder="1" applyAlignment="1">
      <alignment horizontal="center"/>
    </xf>
    <xf numFmtId="4" fontId="40" fillId="4" borderId="18" xfId="0" applyNumberFormat="1" applyFont="1" applyFill="1" applyBorder="1" applyAlignment="1">
      <alignment horizontal="center"/>
    </xf>
    <xf numFmtId="4" fontId="40" fillId="4" borderId="10" xfId="0" applyNumberFormat="1" applyFont="1" applyFill="1" applyBorder="1" applyAlignment="1">
      <alignment horizontal="center"/>
    </xf>
    <xf numFmtId="0" fontId="36" fillId="4" borderId="18" xfId="0" applyNumberFormat="1" applyFont="1" applyFill="1" applyBorder="1" applyAlignment="1">
      <alignment horizontal="center"/>
    </xf>
    <xf numFmtId="0" fontId="36" fillId="4" borderId="10" xfId="0" applyNumberFormat="1" applyFont="1" applyFill="1" applyBorder="1" applyAlignment="1">
      <alignment horizontal="center"/>
    </xf>
    <xf numFmtId="0" fontId="36" fillId="4" borderId="11" xfId="0" applyNumberFormat="1" applyFont="1" applyFill="1" applyBorder="1" applyAlignment="1">
      <alignment horizontal="center"/>
    </xf>
    <xf numFmtId="0" fontId="36" fillId="4" borderId="6" xfId="0" applyNumberFormat="1" applyFont="1" applyFill="1" applyBorder="1" applyAlignment="1">
      <alignment horizontal="center"/>
    </xf>
    <xf numFmtId="0" fontId="36" fillId="4" borderId="8" xfId="0" applyNumberFormat="1" applyFont="1" applyFill="1" applyBorder="1" applyAlignment="1">
      <alignment horizontal="center"/>
    </xf>
    <xf numFmtId="4" fontId="8" fillId="0" borderId="26" xfId="0" applyNumberFormat="1" applyFont="1" applyBorder="1" applyAlignment="1">
      <alignment horizontal="center"/>
    </xf>
    <xf numFmtId="4" fontId="2" fillId="0" borderId="22" xfId="0" applyNumberFormat="1" applyFont="1" applyBorder="1" applyAlignment="1">
      <alignment horizontal="center"/>
    </xf>
    <xf numFmtId="4" fontId="2" fillId="0" borderId="9" xfId="0" applyNumberFormat="1" applyFont="1" applyBorder="1" applyAlignment="1">
      <alignment horizontal="center"/>
    </xf>
    <xf numFmtId="4" fontId="2" fillId="0" borderId="0" xfId="0" applyNumberFormat="1" applyFont="1" applyBorder="1" applyAlignment="1">
      <alignment horizontal="left"/>
    </xf>
    <xf numFmtId="0" fontId="2" fillId="3" borderId="7" xfId="0" applyNumberFormat="1" applyFont="1" applyFill="1" applyBorder="1" applyAlignment="1">
      <alignment horizontal="center"/>
    </xf>
    <xf numFmtId="0" fontId="2" fillId="3" borderId="6" xfId="0" applyNumberFormat="1" applyFont="1" applyFill="1" applyBorder="1" applyAlignment="1">
      <alignment horizontal="center" vertical="top" wrapText="1"/>
    </xf>
    <xf numFmtId="49" fontId="2" fillId="3" borderId="7" xfId="0" applyNumberFormat="1" applyFont="1" applyFill="1" applyBorder="1" applyAlignment="1">
      <alignment horizontal="center" vertical="top"/>
    </xf>
    <xf numFmtId="4" fontId="2" fillId="3" borderId="22" xfId="0" applyNumberFormat="1" applyFont="1" applyFill="1" applyBorder="1" applyAlignment="1">
      <alignment horizontal="center"/>
    </xf>
    <xf numFmtId="4" fontId="2" fillId="3" borderId="9" xfId="0" applyNumberFormat="1" applyFont="1" applyFill="1" applyBorder="1" applyAlignment="1">
      <alignment horizontal="center"/>
    </xf>
    <xf numFmtId="4" fontId="2" fillId="3" borderId="18" xfId="0" applyNumberFormat="1" applyFont="1" applyFill="1" applyBorder="1" applyAlignment="1">
      <alignment horizontal="center"/>
    </xf>
    <xf numFmtId="4" fontId="2" fillId="3" borderId="10" xfId="0" applyNumberFormat="1" applyFont="1" applyFill="1" applyBorder="1" applyAlignment="1">
      <alignment horizontal="center"/>
    </xf>
    <xf numFmtId="4" fontId="2" fillId="3" borderId="8" xfId="0" applyNumberFormat="1" applyFont="1" applyFill="1" applyBorder="1" applyAlignment="1">
      <alignment horizontal="center"/>
    </xf>
    <xf numFmtId="4" fontId="2" fillId="3" borderId="11" xfId="0" applyNumberFormat="1" applyFont="1" applyFill="1" applyBorder="1" applyAlignment="1">
      <alignment horizontal="center"/>
    </xf>
    <xf numFmtId="0" fontId="2" fillId="4" borderId="7" xfId="0" applyNumberFormat="1" applyFont="1" applyFill="1" applyBorder="1" applyAlignment="1">
      <alignment horizontal="center"/>
    </xf>
    <xf numFmtId="0" fontId="2" fillId="4" borderId="6" xfId="0" applyNumberFormat="1" applyFont="1" applyFill="1" applyBorder="1" applyAlignment="1">
      <alignment horizontal="center" vertical="top" wrapText="1"/>
    </xf>
    <xf numFmtId="49" fontId="2" fillId="4" borderId="7" xfId="0" applyNumberFormat="1" applyFont="1" applyFill="1" applyBorder="1" applyAlignment="1">
      <alignment horizontal="center" vertical="top"/>
    </xf>
    <xf numFmtId="4" fontId="2" fillId="4" borderId="22" xfId="0" applyNumberFormat="1" applyFont="1" applyFill="1" applyBorder="1" applyAlignment="1">
      <alignment horizontal="center"/>
    </xf>
    <xf numFmtId="4" fontId="2" fillId="4" borderId="9" xfId="0" applyNumberFormat="1" applyFont="1" applyFill="1" applyBorder="1" applyAlignment="1">
      <alignment horizontal="center"/>
    </xf>
    <xf numFmtId="4" fontId="2" fillId="4" borderId="18" xfId="0" applyNumberFormat="1" applyFont="1" applyFill="1" applyBorder="1" applyAlignment="1">
      <alignment horizontal="center"/>
    </xf>
    <xf numFmtId="4" fontId="2" fillId="4" borderId="10" xfId="0" applyNumberFormat="1" applyFont="1" applyFill="1" applyBorder="1" applyAlignment="1">
      <alignment horizontal="center"/>
    </xf>
    <xf numFmtId="4" fontId="2" fillId="4" borderId="8" xfId="0" applyNumberFormat="1" applyFont="1" applyFill="1" applyBorder="1" applyAlignment="1">
      <alignment horizontal="center"/>
    </xf>
    <xf numFmtId="4" fontId="2" fillId="4" borderId="11" xfId="0" applyNumberFormat="1" applyFont="1" applyFill="1" applyBorder="1" applyAlignment="1">
      <alignment horizontal="center"/>
    </xf>
    <xf numFmtId="0" fontId="30" fillId="0" borderId="0" xfId="0" applyNumberFormat="1" applyFont="1" applyBorder="1" applyAlignment="1">
      <alignment horizontal="left"/>
    </xf>
    <xf numFmtId="0" fontId="32" fillId="0" borderId="0" xfId="0" applyNumberFormat="1" applyFont="1" applyBorder="1" applyAlignment="1">
      <alignment horizontal="center"/>
    </xf>
    <xf numFmtId="0" fontId="32" fillId="0" borderId="0" xfId="0" applyNumberFormat="1" applyFont="1" applyBorder="1" applyAlignment="1">
      <alignment horizontal="left"/>
    </xf>
    <xf numFmtId="0" fontId="32" fillId="0" borderId="0" xfId="0" applyNumberFormat="1" applyFont="1" applyBorder="1" applyAlignment="1">
      <alignment horizontal="center" vertical="top"/>
    </xf>
    <xf numFmtId="49" fontId="2" fillId="2" borderId="26" xfId="0" applyNumberFormat="1" applyFont="1" applyFill="1" applyBorder="1" applyAlignment="1">
      <alignment horizontal="center" wrapText="1"/>
    </xf>
    <xf numFmtId="49" fontId="2" fillId="0" borderId="18" xfId="0" applyNumberFormat="1" applyFont="1" applyBorder="1" applyAlignment="1">
      <alignment horizontal="center" wrapText="1"/>
    </xf>
    <xf numFmtId="49" fontId="21" fillId="0" borderId="26" xfId="0" applyNumberFormat="1" applyFont="1" applyBorder="1" applyAlignment="1">
      <alignment horizontal="center" wrapText="1"/>
    </xf>
    <xf numFmtId="49" fontId="2" fillId="0" borderId="26" xfId="0" applyNumberFormat="1" applyFont="1" applyBorder="1" applyAlignment="1">
      <alignment horizontal="center" wrapText="1"/>
    </xf>
    <xf numFmtId="49" fontId="2" fillId="0" borderId="6" xfId="0" applyNumberFormat="1" applyFont="1" applyBorder="1" applyAlignment="1">
      <alignment horizontal="center" wrapText="1"/>
    </xf>
    <xf numFmtId="0" fontId="21" fillId="0" borderId="0" xfId="0" applyNumberFormat="1" applyFont="1" applyBorder="1" applyAlignment="1">
      <alignment horizontal="center"/>
    </xf>
    <xf numFmtId="0" fontId="21" fillId="0" borderId="0" xfId="0" applyNumberFormat="1" applyFont="1" applyFill="1" applyBorder="1" applyAlignment="1">
      <alignment horizontal="center"/>
    </xf>
    <xf numFmtId="0" fontId="16" fillId="0" borderId="0" xfId="0" applyNumberFormat="1" applyFont="1" applyFill="1" applyBorder="1" applyAlignment="1">
      <alignment horizontal="center"/>
    </xf>
    <xf numFmtId="4" fontId="2" fillId="4" borderId="28" xfId="0" applyNumberFormat="1" applyFont="1" applyFill="1" applyBorder="1" applyAlignment="1">
      <alignment horizontal="center"/>
    </xf>
    <xf numFmtId="4" fontId="2" fillId="4" borderId="6" xfId="0" applyNumberFormat="1" applyFont="1" applyFill="1" applyBorder="1" applyAlignment="1">
      <alignment horizontal="center"/>
    </xf>
    <xf numFmtId="4" fontId="2" fillId="3" borderId="6" xfId="0" applyNumberFormat="1" applyFont="1" applyFill="1" applyBorder="1" applyAlignment="1">
      <alignment horizontal="center"/>
    </xf>
    <xf numFmtId="4" fontId="2" fillId="3" borderId="28" xfId="0" applyNumberFormat="1" applyFont="1" applyFill="1" applyBorder="1" applyAlignment="1">
      <alignment horizontal="center"/>
    </xf>
    <xf numFmtId="0" fontId="2" fillId="0" borderId="0" xfId="0" applyNumberFormat="1" applyFont="1" applyFill="1" applyBorder="1" applyAlignment="1">
      <alignment horizontal="center"/>
    </xf>
    <xf numFmtId="49" fontId="2" fillId="0" borderId="29" xfId="0" applyNumberFormat="1" applyFont="1" applyBorder="1" applyAlignment="1">
      <alignment horizontal="center"/>
    </xf>
    <xf numFmtId="0" fontId="2" fillId="0" borderId="28" xfId="0" applyNumberFormat="1" applyFont="1" applyBorder="1" applyAlignment="1">
      <alignment horizontal="center"/>
    </xf>
    <xf numFmtId="0" fontId="2" fillId="0" borderId="26" xfId="0" applyNumberFormat="1" applyFont="1" applyBorder="1" applyAlignment="1">
      <alignment horizontal="left" wrapText="1" indent="3"/>
    </xf>
    <xf numFmtId="49" fontId="2" fillId="0" borderId="30" xfId="0" applyNumberFormat="1" applyFont="1" applyBorder="1" applyAlignment="1">
      <alignment horizontal="center"/>
    </xf>
    <xf numFmtId="0" fontId="2" fillId="0" borderId="26" xfId="0" applyNumberFormat="1" applyFont="1" applyBorder="1" applyAlignment="1">
      <alignment horizontal="left" wrapText="1" indent="1"/>
    </xf>
    <xf numFmtId="4" fontId="8" fillId="0" borderId="31" xfId="0" applyNumberFormat="1" applyFont="1" applyBorder="1" applyAlignment="1">
      <alignment horizontal="center"/>
    </xf>
    <xf numFmtId="49" fontId="2" fillId="0" borderId="32" xfId="0" applyNumberFormat="1" applyFont="1" applyBorder="1" applyAlignment="1">
      <alignment horizontal="center" vertical="top"/>
    </xf>
    <xf numFmtId="49" fontId="8" fillId="0" borderId="8" xfId="0" applyNumberFormat="1" applyFont="1" applyBorder="1" applyAlignment="1">
      <alignment horizontal="center" vertical="top"/>
    </xf>
    <xf numFmtId="49" fontId="8" fillId="0" borderId="32" xfId="0" applyNumberFormat="1" applyFont="1" applyBorder="1" applyAlignment="1">
      <alignment horizontal="center" vertical="top"/>
    </xf>
    <xf numFmtId="0" fontId="42" fillId="0" borderId="0" xfId="1" applyFont="1" applyFill="1"/>
    <xf numFmtId="0" fontId="42" fillId="0" borderId="0" xfId="1" applyFont="1" applyFill="1" applyAlignment="1">
      <alignment horizontal="center"/>
    </xf>
    <xf numFmtId="49" fontId="44" fillId="0" borderId="26" xfId="1" applyNumberFormat="1" applyFont="1" applyFill="1" applyBorder="1" applyAlignment="1">
      <alignment horizontal="center" vertical="center" wrapText="1"/>
    </xf>
    <xf numFmtId="0" fontId="44" fillId="0" borderId="26" xfId="1" applyFont="1" applyFill="1" applyBorder="1" applyAlignment="1">
      <alignment horizontal="center" wrapText="1"/>
    </xf>
    <xf numFmtId="0" fontId="44" fillId="0" borderId="26" xfId="1" applyFont="1" applyFill="1" applyBorder="1"/>
    <xf numFmtId="0" fontId="22" fillId="0" borderId="31" xfId="1" applyNumberFormat="1" applyFont="1" applyFill="1" applyBorder="1" applyAlignment="1">
      <alignment horizontal="left" wrapText="1"/>
    </xf>
    <xf numFmtId="4" fontId="22" fillId="0" borderId="31" xfId="1" applyNumberFormat="1" applyFont="1" applyFill="1" applyBorder="1" applyAlignment="1">
      <alignment horizontal="center" vertical="center"/>
    </xf>
    <xf numFmtId="4" fontId="44" fillId="0" borderId="31" xfId="1" applyNumberFormat="1" applyFont="1" applyFill="1" applyBorder="1" applyAlignment="1">
      <alignment horizontal="center" wrapText="1"/>
    </xf>
    <xf numFmtId="4" fontId="22" fillId="0" borderId="31" xfId="1" applyNumberFormat="1" applyFont="1" applyFill="1" applyBorder="1" applyAlignment="1">
      <alignment horizontal="center"/>
    </xf>
    <xf numFmtId="0" fontId="42" fillId="0" borderId="26" xfId="1" applyFont="1" applyFill="1" applyBorder="1"/>
    <xf numFmtId="0" fontId="42" fillId="0" borderId="26" xfId="1" applyFont="1" applyFill="1" applyBorder="1" applyAlignment="1">
      <alignment horizontal="left" wrapText="1" indent="2"/>
    </xf>
    <xf numFmtId="0" fontId="42" fillId="0" borderId="26" xfId="1" applyFont="1" applyFill="1" applyBorder="1" applyAlignment="1">
      <alignment horizontal="center" vertical="center"/>
    </xf>
    <xf numFmtId="4" fontId="21" fillId="0" borderId="26" xfId="1" applyNumberFormat="1" applyFont="1" applyFill="1" applyBorder="1" applyAlignment="1">
      <alignment horizontal="center"/>
    </xf>
    <xf numFmtId="0" fontId="45" fillId="0" borderId="26" xfId="1" applyFont="1" applyFill="1" applyBorder="1" applyAlignment="1">
      <alignment horizontal="left" wrapText="1" indent="2"/>
    </xf>
    <xf numFmtId="0" fontId="45" fillId="0" borderId="26" xfId="1" applyFont="1" applyFill="1" applyBorder="1" applyAlignment="1">
      <alignment horizontal="center" vertical="center"/>
    </xf>
    <xf numFmtId="0" fontId="22" fillId="0" borderId="26" xfId="1" applyNumberFormat="1" applyFont="1" applyFill="1" applyBorder="1" applyAlignment="1">
      <alignment horizontal="left" wrapText="1"/>
    </xf>
    <xf numFmtId="4" fontId="22" fillId="0" borderId="26" xfId="1" applyNumberFormat="1" applyFont="1" applyFill="1" applyBorder="1" applyAlignment="1">
      <alignment horizontal="center" vertical="center"/>
    </xf>
    <xf numFmtId="4" fontId="22" fillId="0" borderId="26" xfId="1" applyNumberFormat="1" applyFont="1" applyFill="1" applyBorder="1" applyAlignment="1">
      <alignment horizontal="center"/>
    </xf>
    <xf numFmtId="49" fontId="21" fillId="0" borderId="26" xfId="1" applyNumberFormat="1" applyFont="1" applyFill="1" applyBorder="1" applyAlignment="1">
      <alignment horizontal="center" vertical="center"/>
    </xf>
    <xf numFmtId="0" fontId="21" fillId="0" borderId="26" xfId="1" applyNumberFormat="1" applyFont="1" applyFill="1" applyBorder="1" applyAlignment="1">
      <alignment horizontal="center"/>
    </xf>
    <xf numFmtId="0" fontId="22" fillId="0" borderId="0" xfId="1" applyNumberFormat="1" applyFont="1" applyFill="1" applyBorder="1" applyAlignment="1">
      <alignment horizontal="left" wrapText="1"/>
    </xf>
    <xf numFmtId="4" fontId="22" fillId="0" borderId="0" xfId="1" applyNumberFormat="1" applyFont="1" applyFill="1" applyBorder="1" applyAlignment="1">
      <alignment horizontal="center" vertical="center"/>
    </xf>
    <xf numFmtId="4" fontId="22" fillId="0" borderId="0" xfId="1" applyNumberFormat="1" applyFont="1" applyFill="1" applyBorder="1" applyAlignment="1">
      <alignment horizontal="center"/>
    </xf>
    <xf numFmtId="0" fontId="21" fillId="0" borderId="0" xfId="1" applyNumberFormat="1" applyFont="1" applyFill="1" applyBorder="1" applyAlignment="1">
      <alignment horizontal="left" wrapText="1"/>
    </xf>
    <xf numFmtId="4" fontId="42" fillId="0" borderId="0" xfId="1" applyNumberFormat="1" applyFont="1" applyFill="1"/>
    <xf numFmtId="0" fontId="16" fillId="0" borderId="0" xfId="1" applyNumberFormat="1" applyFont="1" applyBorder="1" applyAlignment="1">
      <alignment horizontal="left"/>
    </xf>
    <xf numFmtId="0" fontId="16" fillId="0" borderId="0" xfId="1" applyNumberFormat="1" applyFont="1" applyFill="1" applyBorder="1" applyAlignment="1">
      <alignment horizontal="center"/>
    </xf>
    <xf numFmtId="0" fontId="5" fillId="0" borderId="0" xfId="1" applyNumberFormat="1" applyFont="1" applyBorder="1" applyAlignment="1">
      <alignment horizontal="center" vertical="top"/>
    </xf>
    <xf numFmtId="0" fontId="5" fillId="0" borderId="0" xfId="1" applyNumberFormat="1" applyFont="1" applyBorder="1" applyAlignment="1">
      <alignment horizontal="left"/>
    </xf>
    <xf numFmtId="49" fontId="16" fillId="0" borderId="0" xfId="1" applyNumberFormat="1" applyFont="1" applyBorder="1" applyAlignment="1">
      <alignment horizontal="left"/>
    </xf>
    <xf numFmtId="0" fontId="2" fillId="0" borderId="0" xfId="1" applyNumberFormat="1" applyFont="1" applyBorder="1" applyAlignment="1">
      <alignment horizontal="left"/>
    </xf>
    <xf numFmtId="0" fontId="16" fillId="0" borderId="0" xfId="1" applyNumberFormat="1" applyFont="1" applyBorder="1" applyAlignment="1">
      <alignment horizontal="center"/>
    </xf>
    <xf numFmtId="0" fontId="2" fillId="0" borderId="0" xfId="1" applyNumberFormat="1" applyFont="1" applyBorder="1" applyAlignment="1">
      <alignment horizontal="center" vertical="top"/>
    </xf>
    <xf numFmtId="2" fontId="21" fillId="0" borderId="26" xfId="1" applyNumberFormat="1" applyFont="1" applyFill="1" applyBorder="1" applyAlignment="1">
      <alignment horizontal="center"/>
    </xf>
    <xf numFmtId="0" fontId="16" fillId="0" borderId="0" xfId="1" applyNumberFormat="1" applyFont="1" applyFill="1" applyBorder="1" applyAlignment="1"/>
    <xf numFmtId="0" fontId="33" fillId="4" borderId="18" xfId="0" applyNumberFormat="1" applyFont="1" applyFill="1" applyBorder="1" applyAlignment="1">
      <alignment horizontal="center"/>
    </xf>
    <xf numFmtId="49" fontId="2" fillId="0" borderId="7" xfId="0" applyNumberFormat="1" applyFont="1" applyBorder="1" applyAlignment="1">
      <alignment horizontal="center"/>
    </xf>
    <xf numFmtId="0" fontId="2" fillId="0" borderId="0" xfId="0" applyNumberFormat="1" applyFont="1" applyBorder="1" applyAlignment="1">
      <alignment horizontal="left"/>
    </xf>
    <xf numFmtId="49" fontId="2" fillId="0" borderId="24" xfId="0" applyNumberFormat="1" applyFont="1" applyBorder="1" applyAlignment="1">
      <alignment horizontal="center"/>
    </xf>
    <xf numFmtId="49" fontId="21" fillId="0" borderId="26" xfId="0" applyNumberFormat="1" applyFont="1" applyBorder="1" applyAlignment="1">
      <alignment horizontal="center"/>
    </xf>
    <xf numFmtId="49" fontId="2" fillId="0" borderId="7" xfId="0" applyNumberFormat="1" applyFont="1" applyBorder="1" applyAlignment="1">
      <alignment horizontal="center"/>
    </xf>
    <xf numFmtId="0" fontId="2" fillId="0" borderId="0" xfId="0" applyNumberFormat="1" applyFont="1" applyBorder="1" applyAlignment="1">
      <alignment horizontal="left"/>
    </xf>
    <xf numFmtId="49" fontId="2" fillId="0" borderId="24" xfId="0" applyNumberFormat="1" applyFont="1" applyBorder="1" applyAlignment="1">
      <alignment horizontal="center"/>
    </xf>
    <xf numFmtId="0" fontId="2" fillId="0" borderId="19" xfId="0" applyNumberFormat="1" applyFont="1" applyBorder="1" applyAlignment="1">
      <alignment horizontal="left" wrapText="1" indent="4"/>
    </xf>
    <xf numFmtId="0" fontId="21" fillId="0" borderId="33" xfId="0" applyNumberFormat="1" applyFont="1" applyBorder="1" applyAlignment="1">
      <alignment horizontal="left" wrapText="1" indent="3"/>
    </xf>
    <xf numFmtId="49" fontId="21" fillId="0" borderId="26" xfId="0" applyNumberFormat="1" applyFont="1" applyBorder="1" applyAlignment="1">
      <alignment horizontal="center"/>
    </xf>
    <xf numFmtId="4" fontId="33" fillId="3" borderId="6" xfId="0" applyNumberFormat="1" applyFont="1" applyFill="1" applyBorder="1" applyAlignment="1">
      <alignment horizontal="center"/>
    </xf>
    <xf numFmtId="4" fontId="33" fillId="3" borderId="38" xfId="0" applyNumberFormat="1" applyFont="1" applyFill="1" applyBorder="1" applyAlignment="1">
      <alignment horizontal="center"/>
    </xf>
    <xf numFmtId="4" fontId="2" fillId="0" borderId="8" xfId="0" applyNumberFormat="1" applyFont="1" applyBorder="1" applyAlignment="1">
      <alignment horizontal="center"/>
    </xf>
    <xf numFmtId="49" fontId="21" fillId="0" borderId="26" xfId="0" applyNumberFormat="1" applyFont="1" applyBorder="1" applyAlignment="1">
      <alignment horizontal="center"/>
    </xf>
    <xf numFmtId="0" fontId="2" fillId="0" borderId="0" xfId="0" applyNumberFormat="1" applyFont="1" applyBorder="1" applyAlignment="1">
      <alignment horizontal="left"/>
    </xf>
    <xf numFmtId="49" fontId="21" fillId="0" borderId="26" xfId="0" applyNumberFormat="1" applyFont="1" applyBorder="1" applyAlignment="1">
      <alignment horizontal="center"/>
    </xf>
    <xf numFmtId="0" fontId="2" fillId="0" borderId="0" xfId="0" applyNumberFormat="1" applyFont="1" applyBorder="1" applyAlignment="1">
      <alignment horizontal="left"/>
    </xf>
    <xf numFmtId="0" fontId="21" fillId="0" borderId="26" xfId="0" applyNumberFormat="1" applyFont="1" applyBorder="1" applyAlignment="1">
      <alignment horizontal="center"/>
    </xf>
    <xf numFmtId="49" fontId="21" fillId="0" borderId="26" xfId="0" applyNumberFormat="1" applyFont="1" applyBorder="1" applyAlignment="1">
      <alignment horizontal="center"/>
    </xf>
    <xf numFmtId="49" fontId="2" fillId="0" borderId="25" xfId="0" applyNumberFormat="1" applyFont="1" applyBorder="1" applyAlignment="1">
      <alignment horizontal="center"/>
    </xf>
    <xf numFmtId="49" fontId="2" fillId="0" borderId="6" xfId="0" applyNumberFormat="1" applyFont="1" applyBorder="1" applyAlignment="1">
      <alignment horizontal="center"/>
    </xf>
    <xf numFmtId="0" fontId="2" fillId="0" borderId="0" xfId="0" applyNumberFormat="1" applyFont="1" applyBorder="1" applyAlignment="1">
      <alignment horizontal="left"/>
    </xf>
    <xf numFmtId="0" fontId="21" fillId="0" borderId="26" xfId="0" applyNumberFormat="1" applyFont="1" applyBorder="1" applyAlignment="1">
      <alignment horizontal="center"/>
    </xf>
    <xf numFmtId="4" fontId="2" fillId="4" borderId="28" xfId="0" applyNumberFormat="1" applyFont="1" applyFill="1" applyBorder="1" applyAlignment="1">
      <alignment horizontal="center"/>
    </xf>
    <xf numFmtId="4" fontId="2" fillId="4" borderId="6" xfId="0" applyNumberFormat="1" applyFont="1" applyFill="1" applyBorder="1" applyAlignment="1">
      <alignment horizontal="center"/>
    </xf>
    <xf numFmtId="4" fontId="2" fillId="3" borderId="6" xfId="0" applyNumberFormat="1" applyFont="1" applyFill="1" applyBorder="1" applyAlignment="1">
      <alignment horizontal="center"/>
    </xf>
    <xf numFmtId="4" fontId="2" fillId="3" borderId="28" xfId="0" applyNumberFormat="1" applyFont="1" applyFill="1" applyBorder="1" applyAlignment="1">
      <alignment horizontal="center"/>
    </xf>
    <xf numFmtId="0" fontId="2" fillId="0" borderId="6" xfId="0" applyNumberFormat="1" applyFont="1" applyBorder="1" applyAlignment="1">
      <alignment horizontal="center"/>
    </xf>
    <xf numFmtId="0" fontId="2" fillId="0" borderId="28" xfId="0" applyNumberFormat="1" applyFont="1" applyBorder="1" applyAlignment="1">
      <alignment horizontal="center"/>
    </xf>
    <xf numFmtId="49" fontId="21" fillId="0" borderId="18" xfId="0" applyNumberFormat="1" applyFont="1" applyBorder="1" applyAlignment="1">
      <alignment horizontal="center"/>
    </xf>
    <xf numFmtId="4" fontId="36" fillId="4" borderId="7" xfId="0" applyNumberFormat="1" applyFont="1" applyFill="1" applyBorder="1" applyAlignment="1">
      <alignment horizontal="center"/>
    </xf>
    <xf numFmtId="4" fontId="36" fillId="4" borderId="6" xfId="0" applyNumberFormat="1" applyFont="1" applyFill="1" applyBorder="1" applyAlignment="1">
      <alignment horizontal="center"/>
    </xf>
    <xf numFmtId="4" fontId="36" fillId="4" borderId="27" xfId="0" applyNumberFormat="1" applyFont="1" applyFill="1" applyBorder="1" applyAlignment="1">
      <alignment horizontal="center"/>
    </xf>
    <xf numFmtId="4" fontId="36" fillId="4" borderId="28" xfId="0" applyNumberFormat="1" applyFont="1" applyFill="1" applyBorder="1" applyAlignment="1">
      <alignment horizontal="center"/>
    </xf>
    <xf numFmtId="0" fontId="48" fillId="5" borderId="7" xfId="2" applyNumberFormat="1" applyFont="1" applyBorder="1" applyAlignment="1">
      <alignment horizontal="center"/>
    </xf>
    <xf numFmtId="0" fontId="48" fillId="5" borderId="6" xfId="2" applyNumberFormat="1" applyFont="1" applyBorder="1" applyAlignment="1">
      <alignment horizontal="center" vertical="top" wrapText="1"/>
    </xf>
    <xf numFmtId="49" fontId="48" fillId="5" borderId="7" xfId="2" applyNumberFormat="1" applyFont="1" applyBorder="1" applyAlignment="1">
      <alignment horizontal="center" vertical="top"/>
    </xf>
    <xf numFmtId="49" fontId="48" fillId="5" borderId="8" xfId="2" applyNumberFormat="1" applyFont="1" applyBorder="1" applyAlignment="1">
      <alignment horizontal="center" vertical="top"/>
    </xf>
    <xf numFmtId="0" fontId="48" fillId="5" borderId="22" xfId="2" applyNumberFormat="1" applyFont="1" applyBorder="1" applyAlignment="1">
      <alignment horizontal="center"/>
    </xf>
    <xf numFmtId="0" fontId="48" fillId="5" borderId="9" xfId="2" applyNumberFormat="1" applyFont="1" applyBorder="1" applyAlignment="1">
      <alignment horizontal="center"/>
    </xf>
    <xf numFmtId="4" fontId="48" fillId="5" borderId="18" xfId="2" applyNumberFormat="1" applyFont="1" applyBorder="1" applyAlignment="1">
      <alignment horizontal="center"/>
    </xf>
    <xf numFmtId="4" fontId="48" fillId="5" borderId="10" xfId="2" applyNumberFormat="1" applyFont="1" applyBorder="1" applyAlignment="1">
      <alignment horizontal="center"/>
    </xf>
    <xf numFmtId="4" fontId="48" fillId="5" borderId="7" xfId="2" applyNumberFormat="1" applyFont="1" applyBorder="1" applyAlignment="1">
      <alignment horizontal="center"/>
    </xf>
    <xf numFmtId="4" fontId="48" fillId="5" borderId="27" xfId="2" applyNumberFormat="1" applyFont="1" applyBorder="1" applyAlignment="1">
      <alignment horizontal="center"/>
    </xf>
    <xf numFmtId="4" fontId="48" fillId="5" borderId="26" xfId="2" applyNumberFormat="1" applyFont="1" applyBorder="1" applyAlignment="1">
      <alignment horizontal="center"/>
    </xf>
    <xf numFmtId="4" fontId="48" fillId="5" borderId="6" xfId="2" applyNumberFormat="1" applyFont="1" applyBorder="1" applyAlignment="1">
      <alignment horizontal="center"/>
    </xf>
    <xf numFmtId="4" fontId="48" fillId="5" borderId="28" xfId="2" applyNumberFormat="1" applyFont="1" applyBorder="1" applyAlignment="1">
      <alignment horizontal="center"/>
    </xf>
    <xf numFmtId="0" fontId="48" fillId="5" borderId="18" xfId="2" applyNumberFormat="1" applyFont="1" applyBorder="1" applyAlignment="1">
      <alignment horizontal="center"/>
    </xf>
    <xf numFmtId="0" fontId="48" fillId="5" borderId="10" xfId="2" applyNumberFormat="1" applyFont="1" applyBorder="1" applyAlignment="1">
      <alignment horizontal="center"/>
    </xf>
    <xf numFmtId="0" fontId="48" fillId="5" borderId="11" xfId="2" applyNumberFormat="1" applyFont="1" applyBorder="1" applyAlignment="1">
      <alignment horizontal="center"/>
    </xf>
    <xf numFmtId="0" fontId="48" fillId="5" borderId="6" xfId="2" applyNumberFormat="1" applyFont="1" applyBorder="1" applyAlignment="1">
      <alignment horizontal="center"/>
    </xf>
    <xf numFmtId="0" fontId="48" fillId="5" borderId="8" xfId="2" applyNumberFormat="1" applyFont="1" applyBorder="1" applyAlignment="1">
      <alignment horizontal="center"/>
    </xf>
    <xf numFmtId="2" fontId="33" fillId="3" borderId="22" xfId="0" applyNumberFormat="1" applyFont="1" applyFill="1" applyBorder="1" applyAlignment="1">
      <alignment horizontal="center"/>
    </xf>
    <xf numFmtId="49" fontId="44" fillId="2" borderId="26" xfId="1" applyNumberFormat="1" applyFont="1" applyFill="1" applyBorder="1" applyAlignment="1">
      <alignment horizontal="center" vertical="center" wrapText="1"/>
    </xf>
    <xf numFmtId="0" fontId="2" fillId="0" borderId="0" xfId="0" applyNumberFormat="1" applyFont="1" applyBorder="1" applyAlignment="1">
      <alignment horizontal="left"/>
    </xf>
    <xf numFmtId="0" fontId="21" fillId="2" borderId="33" xfId="0" applyNumberFormat="1" applyFont="1" applyFill="1" applyBorder="1" applyAlignment="1">
      <alignment horizontal="left" wrapText="1" indent="3"/>
    </xf>
    <xf numFmtId="49" fontId="2" fillId="0" borderId="41" xfId="0" applyNumberFormat="1" applyFont="1" applyBorder="1" applyAlignment="1">
      <alignment horizontal="center"/>
    </xf>
    <xf numFmtId="49" fontId="2" fillId="2" borderId="7" xfId="0" applyNumberFormat="1" applyFont="1" applyFill="1" applyBorder="1" applyAlignment="1">
      <alignment horizontal="center" wrapText="1"/>
    </xf>
    <xf numFmtId="0" fontId="33" fillId="3" borderId="30" xfId="0" applyNumberFormat="1" applyFont="1" applyFill="1" applyBorder="1" applyAlignment="1">
      <alignment horizontal="center"/>
    </xf>
    <xf numFmtId="0" fontId="36" fillId="4" borderId="30" xfId="0" applyNumberFormat="1" applyFont="1" applyFill="1" applyBorder="1" applyAlignment="1">
      <alignment horizontal="center"/>
    </xf>
    <xf numFmtId="0" fontId="2" fillId="2" borderId="33" xfId="0" applyNumberFormat="1" applyFont="1" applyFill="1" applyBorder="1" applyAlignment="1">
      <alignment horizontal="left" wrapText="1" indent="3"/>
    </xf>
    <xf numFmtId="0" fontId="48" fillId="5" borderId="30" xfId="2" applyNumberFormat="1" applyFont="1" applyBorder="1" applyAlignment="1">
      <alignment horizontal="center"/>
    </xf>
    <xf numFmtId="49" fontId="2" fillId="0" borderId="30" xfId="0" applyNumberFormat="1" applyFont="1" applyBorder="1" applyAlignment="1">
      <alignment horizontal="center" wrapText="1"/>
    </xf>
    <xf numFmtId="4" fontId="2" fillId="0" borderId="30" xfId="0" applyNumberFormat="1" applyFont="1" applyBorder="1" applyAlignment="1">
      <alignment horizontal="center"/>
    </xf>
    <xf numFmtId="49" fontId="21" fillId="0" borderId="26" xfId="0" applyNumberFormat="1" applyFont="1" applyBorder="1" applyAlignment="1">
      <alignment horizontal="center"/>
    </xf>
    <xf numFmtId="3" fontId="21" fillId="0" borderId="26" xfId="1" applyNumberFormat="1" applyFont="1" applyFill="1" applyBorder="1" applyAlignment="1">
      <alignment horizontal="center" vertical="center"/>
    </xf>
    <xf numFmtId="4" fontId="33" fillId="3" borderId="7" xfId="0" applyNumberFormat="1" applyFont="1" applyFill="1" applyBorder="1" applyAlignment="1">
      <alignment horizontal="center"/>
    </xf>
    <xf numFmtId="4" fontId="33" fillId="3" borderId="6" xfId="0" applyNumberFormat="1" applyFont="1" applyFill="1" applyBorder="1" applyAlignment="1">
      <alignment horizontal="center"/>
    </xf>
    <xf numFmtId="4" fontId="36" fillId="4" borderId="7" xfId="0" applyNumberFormat="1" applyFont="1" applyFill="1" applyBorder="1" applyAlignment="1">
      <alignment horizontal="center"/>
    </xf>
    <xf numFmtId="4" fontId="36" fillId="4" borderId="27" xfId="0" applyNumberFormat="1" applyFont="1" applyFill="1" applyBorder="1" applyAlignment="1">
      <alignment horizontal="center"/>
    </xf>
    <xf numFmtId="4" fontId="36" fillId="4" borderId="28" xfId="0" applyNumberFormat="1" applyFont="1" applyFill="1" applyBorder="1" applyAlignment="1">
      <alignment horizontal="center"/>
    </xf>
    <xf numFmtId="4" fontId="2" fillId="0" borderId="7" xfId="0" applyNumberFormat="1" applyFont="1" applyBorder="1" applyAlignment="1">
      <alignment horizontal="center"/>
    </xf>
    <xf numFmtId="4" fontId="2" fillId="0" borderId="6" xfId="0" applyNumberFormat="1" applyFont="1" applyBorder="1" applyAlignment="1">
      <alignment horizontal="center"/>
    </xf>
    <xf numFmtId="4" fontId="33" fillId="4" borderId="18" xfId="0" applyNumberFormat="1" applyFont="1" applyFill="1" applyBorder="1" applyAlignment="1">
      <alignment horizontal="center"/>
    </xf>
    <xf numFmtId="4" fontId="33" fillId="4" borderId="26" xfId="0" applyNumberFormat="1" applyFont="1" applyFill="1" applyBorder="1" applyAlignment="1">
      <alignment horizontal="center"/>
    </xf>
    <xf numFmtId="4" fontId="8" fillId="3" borderId="26" xfId="0" applyNumberFormat="1" applyFont="1" applyFill="1" applyBorder="1" applyAlignment="1">
      <alignment horizontal="center"/>
    </xf>
    <xf numFmtId="4" fontId="2" fillId="0" borderId="6" xfId="0" applyNumberFormat="1" applyFont="1" applyBorder="1" applyAlignment="1">
      <alignment horizontal="center" vertical="center"/>
    </xf>
    <xf numFmtId="0" fontId="36" fillId="3" borderId="0" xfId="0" applyNumberFormat="1" applyFont="1" applyFill="1" applyBorder="1" applyAlignment="1">
      <alignment horizontal="left"/>
    </xf>
    <xf numFmtId="0" fontId="37" fillId="3" borderId="0" xfId="0" applyNumberFormat="1" applyFont="1" applyFill="1" applyBorder="1" applyAlignment="1">
      <alignment horizontal="left"/>
    </xf>
    <xf numFmtId="0" fontId="36" fillId="3" borderId="0" xfId="0" applyNumberFormat="1" applyFont="1" applyFill="1" applyBorder="1" applyAlignment="1">
      <alignment horizontal="right"/>
    </xf>
    <xf numFmtId="49" fontId="36" fillId="3" borderId="0" xfId="0" applyNumberFormat="1" applyFont="1" applyFill="1" applyBorder="1" applyAlignment="1">
      <alignment horizontal="center"/>
    </xf>
    <xf numFmtId="0" fontId="36" fillId="3" borderId="0" xfId="0" applyNumberFormat="1" applyFont="1" applyFill="1" applyBorder="1" applyAlignment="1"/>
    <xf numFmtId="0" fontId="36" fillId="3" borderId="7" xfId="0" applyNumberFormat="1" applyFont="1" applyFill="1" applyBorder="1" applyAlignment="1">
      <alignment horizontal="center"/>
    </xf>
    <xf numFmtId="0" fontId="36" fillId="3" borderId="6" xfId="0" applyNumberFormat="1" applyFont="1" applyFill="1" applyBorder="1" applyAlignment="1">
      <alignment horizontal="center" vertical="top" wrapText="1"/>
    </xf>
    <xf numFmtId="49" fontId="36" fillId="3" borderId="7" xfId="0" applyNumberFormat="1" applyFont="1" applyFill="1" applyBorder="1" applyAlignment="1">
      <alignment horizontal="center" vertical="top"/>
    </xf>
    <xf numFmtId="49" fontId="36" fillId="3" borderId="8" xfId="0" applyNumberFormat="1" applyFont="1" applyFill="1" applyBorder="1" applyAlignment="1">
      <alignment horizontal="center" vertical="top"/>
    </xf>
    <xf numFmtId="0" fontId="36" fillId="3" borderId="22" xfId="0" applyNumberFormat="1" applyFont="1" applyFill="1" applyBorder="1" applyAlignment="1">
      <alignment horizontal="center"/>
    </xf>
    <xf numFmtId="0" fontId="36" fillId="3" borderId="9" xfId="0" applyNumberFormat="1" applyFont="1" applyFill="1" applyBorder="1" applyAlignment="1">
      <alignment horizontal="center"/>
    </xf>
    <xf numFmtId="4" fontId="36" fillId="3" borderId="18" xfId="0" applyNumberFormat="1" applyFont="1" applyFill="1" applyBorder="1" applyAlignment="1">
      <alignment horizontal="center"/>
    </xf>
    <xf numFmtId="4" fontId="36" fillId="3" borderId="10" xfId="0" applyNumberFormat="1" applyFont="1" applyFill="1" applyBorder="1" applyAlignment="1">
      <alignment horizontal="center"/>
    </xf>
    <xf numFmtId="4" fontId="36" fillId="3" borderId="7" xfId="0" applyNumberFormat="1" applyFont="1" applyFill="1" applyBorder="1" applyAlignment="1">
      <alignment horizontal="center"/>
    </xf>
    <xf numFmtId="4" fontId="36" fillId="3" borderId="27" xfId="0" applyNumberFormat="1" applyFont="1" applyFill="1" applyBorder="1" applyAlignment="1">
      <alignment horizontal="center"/>
    </xf>
    <xf numFmtId="4" fontId="36" fillId="3" borderId="26" xfId="0" applyNumberFormat="1" applyFont="1" applyFill="1" applyBorder="1" applyAlignment="1">
      <alignment horizontal="center"/>
    </xf>
    <xf numFmtId="4" fontId="36" fillId="3" borderId="28" xfId="0" applyNumberFormat="1" applyFont="1" applyFill="1" applyBorder="1" applyAlignment="1">
      <alignment horizontal="center"/>
    </xf>
    <xf numFmtId="4" fontId="40" fillId="3" borderId="18" xfId="0" applyNumberFormat="1" applyFont="1" applyFill="1" applyBorder="1" applyAlignment="1">
      <alignment horizontal="center"/>
    </xf>
    <xf numFmtId="4" fontId="40" fillId="3" borderId="10" xfId="0" applyNumberFormat="1" applyFont="1" applyFill="1" applyBorder="1" applyAlignment="1">
      <alignment horizontal="center"/>
    </xf>
    <xf numFmtId="0" fontId="36" fillId="3" borderId="18" xfId="0" applyNumberFormat="1" applyFont="1" applyFill="1" applyBorder="1" applyAlignment="1">
      <alignment horizontal="center"/>
    </xf>
    <xf numFmtId="0" fontId="36" fillId="3" borderId="10" xfId="0" applyNumberFormat="1" applyFont="1" applyFill="1" applyBorder="1" applyAlignment="1">
      <alignment horizontal="center"/>
    </xf>
    <xf numFmtId="0" fontId="36" fillId="3" borderId="11" xfId="0" applyNumberFormat="1" applyFont="1" applyFill="1" applyBorder="1" applyAlignment="1">
      <alignment horizontal="center"/>
    </xf>
    <xf numFmtId="0" fontId="36" fillId="3" borderId="6" xfId="0" applyNumberFormat="1" applyFont="1" applyFill="1" applyBorder="1" applyAlignment="1">
      <alignment horizontal="center"/>
    </xf>
    <xf numFmtId="0" fontId="36" fillId="3" borderId="30" xfId="0" applyNumberFormat="1" applyFont="1" applyFill="1" applyBorder="1" applyAlignment="1">
      <alignment horizontal="center"/>
    </xf>
    <xf numFmtId="0" fontId="36" fillId="3" borderId="8" xfId="0" applyNumberFormat="1" applyFont="1" applyFill="1" applyBorder="1" applyAlignment="1">
      <alignment horizontal="center"/>
    </xf>
    <xf numFmtId="0" fontId="38" fillId="3" borderId="0" xfId="0" applyNumberFormat="1" applyFont="1" applyFill="1" applyBorder="1" applyAlignment="1">
      <alignment horizontal="left"/>
    </xf>
    <xf numFmtId="4" fontId="33" fillId="4" borderId="6" xfId="0" applyNumberFormat="1" applyFont="1" applyFill="1" applyBorder="1" applyAlignment="1">
      <alignment horizontal="center"/>
    </xf>
    <xf numFmtId="4" fontId="8" fillId="0" borderId="8" xfId="0" applyNumberFormat="1" applyFont="1" applyBorder="1" applyAlignment="1">
      <alignment horizontal="center"/>
    </xf>
    <xf numFmtId="4" fontId="8" fillId="0" borderId="0" xfId="0" applyNumberFormat="1" applyFont="1" applyBorder="1" applyAlignment="1">
      <alignment horizontal="left"/>
    </xf>
    <xf numFmtId="4" fontId="31" fillId="0" borderId="0" xfId="0" applyNumberFormat="1" applyFont="1" applyBorder="1" applyAlignment="1">
      <alignment horizontal="left"/>
    </xf>
    <xf numFmtId="4" fontId="33" fillId="3" borderId="22" xfId="0" applyNumberFormat="1" applyFont="1" applyFill="1" applyBorder="1" applyAlignment="1">
      <alignment horizontal="center"/>
    </xf>
    <xf numFmtId="4" fontId="33" fillId="3" borderId="30" xfId="0" applyNumberFormat="1" applyFont="1" applyFill="1" applyBorder="1" applyAlignment="1">
      <alignment horizontal="center"/>
    </xf>
    <xf numFmtId="4" fontId="33" fillId="0" borderId="8" xfId="0" applyNumberFormat="1" applyFont="1" applyBorder="1" applyAlignment="1">
      <alignment horizontal="center"/>
    </xf>
    <xf numFmtId="4" fontId="8" fillId="4" borderId="26" xfId="0" applyNumberFormat="1" applyFont="1" applyFill="1" applyBorder="1" applyAlignment="1">
      <alignment horizontal="center"/>
    </xf>
    <xf numFmtId="0" fontId="10" fillId="0" borderId="0" xfId="0" applyNumberFormat="1" applyFont="1" applyBorder="1" applyAlignment="1">
      <alignment horizontal="justify" wrapText="1"/>
    </xf>
    <xf numFmtId="0" fontId="10" fillId="0" borderId="0" xfId="0" applyNumberFormat="1" applyFont="1" applyBorder="1" applyAlignment="1">
      <alignment horizontal="left" wrapText="1"/>
    </xf>
    <xf numFmtId="0" fontId="18" fillId="0" borderId="0" xfId="0" applyNumberFormat="1" applyFont="1" applyBorder="1" applyAlignment="1">
      <alignment horizontal="center"/>
    </xf>
    <xf numFmtId="0" fontId="5" fillId="0" borderId="0" xfId="0" applyNumberFormat="1" applyFont="1" applyBorder="1" applyAlignment="1">
      <alignment horizontal="center" vertical="top"/>
    </xf>
    <xf numFmtId="49" fontId="21" fillId="0" borderId="0" xfId="0" applyNumberFormat="1" applyFont="1" applyBorder="1" applyAlignment="1">
      <alignment horizontal="center"/>
    </xf>
    <xf numFmtId="0" fontId="18" fillId="0" borderId="20" xfId="0" applyNumberFormat="1" applyFont="1" applyBorder="1" applyAlignment="1">
      <alignment horizontal="center" vertical="center" wrapText="1"/>
    </xf>
    <xf numFmtId="0" fontId="17" fillId="0" borderId="0" xfId="0" applyNumberFormat="1" applyFont="1" applyBorder="1" applyAlignment="1">
      <alignment horizontal="center"/>
    </xf>
    <xf numFmtId="0" fontId="17" fillId="0" borderId="34" xfId="0" applyNumberFormat="1" applyFont="1" applyBorder="1" applyAlignment="1">
      <alignment horizontal="center"/>
    </xf>
    <xf numFmtId="0" fontId="21" fillId="0" borderId="7" xfId="0" applyNumberFormat="1" applyFont="1" applyBorder="1" applyAlignment="1">
      <alignment horizontal="center" vertical="center" wrapText="1"/>
    </xf>
    <xf numFmtId="0" fontId="21" fillId="0" borderId="6" xfId="0" applyNumberFormat="1" applyFont="1" applyBorder="1" applyAlignment="1">
      <alignment horizontal="center" vertical="center" wrapText="1"/>
    </xf>
    <xf numFmtId="4" fontId="21" fillId="2" borderId="33" xfId="0" applyNumberFormat="1" applyFont="1" applyFill="1" applyBorder="1" applyAlignment="1">
      <alignment horizontal="center"/>
    </xf>
    <xf numFmtId="4" fontId="21" fillId="2" borderId="31" xfId="0" applyNumberFormat="1" applyFont="1" applyFill="1" applyBorder="1" applyAlignment="1">
      <alignment horizontal="center"/>
    </xf>
    <xf numFmtId="49" fontId="21" fillId="0" borderId="26" xfId="0" applyNumberFormat="1" applyFont="1" applyBorder="1" applyAlignment="1">
      <alignment horizontal="center" vertical="center"/>
    </xf>
    <xf numFmtId="49" fontId="21" fillId="0" borderId="26" xfId="0" applyNumberFormat="1" applyFont="1" applyBorder="1" applyAlignment="1">
      <alignment horizontal="center"/>
    </xf>
    <xf numFmtId="0" fontId="21" fillId="0" borderId="19" xfId="0" applyNumberFormat="1" applyFont="1" applyBorder="1" applyAlignment="1">
      <alignment horizontal="center" vertical="center"/>
    </xf>
    <xf numFmtId="0" fontId="21" fillId="0" borderId="0" xfId="0" applyNumberFormat="1" applyFont="1" applyBorder="1" applyAlignment="1">
      <alignment horizontal="center" vertical="center"/>
    </xf>
    <xf numFmtId="0" fontId="21" fillId="0" borderId="20" xfId="0" applyNumberFormat="1" applyFont="1" applyBorder="1" applyAlignment="1">
      <alignment horizontal="center" vertical="center"/>
    </xf>
    <xf numFmtId="0" fontId="21" fillId="0" borderId="30" xfId="0" applyNumberFormat="1" applyFont="1" applyBorder="1" applyAlignment="1">
      <alignment horizontal="center" vertical="center" wrapText="1"/>
    </xf>
    <xf numFmtId="0" fontId="21" fillId="0" borderId="18" xfId="0" applyNumberFormat="1" applyFont="1" applyBorder="1" applyAlignment="1">
      <alignment horizontal="center" vertical="center"/>
    </xf>
    <xf numFmtId="0" fontId="21" fillId="0" borderId="15" xfId="0" applyNumberFormat="1" applyFont="1" applyBorder="1" applyAlignment="1">
      <alignment horizontal="center" vertical="center"/>
    </xf>
    <xf numFmtId="0" fontId="18" fillId="0" borderId="20" xfId="0" applyNumberFormat="1" applyFont="1" applyBorder="1" applyAlignment="1">
      <alignment horizontal="center"/>
    </xf>
    <xf numFmtId="0" fontId="18" fillId="0" borderId="15" xfId="0" applyNumberFormat="1" applyFont="1" applyBorder="1" applyAlignment="1">
      <alignment horizontal="center"/>
    </xf>
    <xf numFmtId="0" fontId="26" fillId="0" borderId="0" xfId="0" applyNumberFormat="1" applyFont="1" applyBorder="1" applyAlignment="1">
      <alignment horizontal="center" vertical="top"/>
    </xf>
    <xf numFmtId="0" fontId="18" fillId="0" borderId="34" xfId="0" applyNumberFormat="1" applyFont="1" applyBorder="1" applyAlignment="1">
      <alignment horizontal="center"/>
    </xf>
    <xf numFmtId="0" fontId="21" fillId="0" borderId="26" xfId="0" applyNumberFormat="1" applyFont="1" applyBorder="1" applyAlignment="1">
      <alignment horizontal="center" vertical="center"/>
    </xf>
    <xf numFmtId="0" fontId="21" fillId="0" borderId="33" xfId="0" applyNumberFormat="1" applyFont="1" applyBorder="1" applyAlignment="1">
      <alignment horizontal="center" vertical="center"/>
    </xf>
    <xf numFmtId="0" fontId="36" fillId="0" borderId="0" xfId="0" applyNumberFormat="1" applyFont="1" applyBorder="1" applyAlignment="1">
      <alignment horizontal="center" vertical="center"/>
    </xf>
    <xf numFmtId="0" fontId="40" fillId="4" borderId="18" xfId="0" applyNumberFormat="1" applyFont="1" applyFill="1" applyBorder="1" applyAlignment="1">
      <alignment horizontal="center" vertical="center"/>
    </xf>
    <xf numFmtId="0" fontId="40" fillId="4" borderId="15" xfId="0" applyNumberFormat="1" applyFont="1" applyFill="1" applyBorder="1" applyAlignment="1">
      <alignment horizontal="center" vertical="center"/>
    </xf>
    <xf numFmtId="0" fontId="36" fillId="4" borderId="7" xfId="0" applyNumberFormat="1" applyFont="1" applyFill="1" applyBorder="1" applyAlignment="1">
      <alignment horizontal="center" vertical="center" wrapText="1"/>
    </xf>
    <xf numFmtId="0" fontId="36" fillId="4" borderId="6" xfId="0" applyNumberFormat="1" applyFont="1" applyFill="1" applyBorder="1" applyAlignment="1">
      <alignment horizontal="center" vertical="center" wrapText="1"/>
    </xf>
    <xf numFmtId="4" fontId="36" fillId="4" borderId="7" xfId="0" applyNumberFormat="1" applyFont="1" applyFill="1" applyBorder="1" applyAlignment="1">
      <alignment horizontal="center"/>
    </xf>
    <xf numFmtId="4" fontId="36" fillId="4" borderId="6" xfId="0" applyNumberFormat="1" applyFont="1" applyFill="1" applyBorder="1" applyAlignment="1">
      <alignment horizontal="center"/>
    </xf>
    <xf numFmtId="4" fontId="36" fillId="4" borderId="27" xfId="0" applyNumberFormat="1" applyFont="1" applyFill="1" applyBorder="1" applyAlignment="1">
      <alignment horizontal="center"/>
    </xf>
    <xf numFmtId="4" fontId="36" fillId="4" borderId="28" xfId="0" applyNumberFormat="1" applyFont="1" applyFill="1" applyBorder="1" applyAlignment="1">
      <alignment horizontal="center"/>
    </xf>
    <xf numFmtId="0" fontId="33" fillId="0" borderId="0" xfId="0" applyNumberFormat="1" applyFont="1" applyBorder="1" applyAlignment="1">
      <alignment horizontal="center" vertical="center"/>
    </xf>
    <xf numFmtId="0" fontId="39" fillId="3" borderId="18" xfId="0" applyNumberFormat="1" applyFont="1" applyFill="1" applyBorder="1" applyAlignment="1">
      <alignment horizontal="center" vertical="center"/>
    </xf>
    <xf numFmtId="0" fontId="39" fillId="3" borderId="15" xfId="0" applyNumberFormat="1" applyFont="1" applyFill="1" applyBorder="1" applyAlignment="1">
      <alignment horizontal="center" vertical="center"/>
    </xf>
    <xf numFmtId="0" fontId="33" fillId="3" borderId="7" xfId="0" applyNumberFormat="1" applyFont="1" applyFill="1" applyBorder="1" applyAlignment="1">
      <alignment horizontal="center" vertical="center" wrapText="1"/>
    </xf>
    <xf numFmtId="0" fontId="33" fillId="3" borderId="6" xfId="0" applyNumberFormat="1" applyFont="1" applyFill="1" applyBorder="1" applyAlignment="1">
      <alignment horizontal="center" vertical="center" wrapText="1"/>
    </xf>
    <xf numFmtId="4" fontId="33" fillId="3" borderId="7" xfId="0" applyNumberFormat="1" applyFont="1" applyFill="1" applyBorder="1" applyAlignment="1">
      <alignment horizontal="center"/>
    </xf>
    <xf numFmtId="4" fontId="33" fillId="3" borderId="6" xfId="0" applyNumberFormat="1" applyFont="1" applyFill="1" applyBorder="1" applyAlignment="1">
      <alignment horizontal="center"/>
    </xf>
    <xf numFmtId="4" fontId="33" fillId="3" borderId="27" xfId="0" applyNumberFormat="1" applyFont="1" applyFill="1" applyBorder="1" applyAlignment="1">
      <alignment horizontal="center"/>
    </xf>
    <xf numFmtId="4" fontId="33" fillId="3" borderId="28" xfId="0" applyNumberFormat="1" applyFont="1" applyFill="1" applyBorder="1" applyAlignment="1">
      <alignment horizontal="center"/>
    </xf>
    <xf numFmtId="4" fontId="8" fillId="0" borderId="7" xfId="0" applyNumberFormat="1" applyFont="1" applyBorder="1" applyAlignment="1">
      <alignment horizontal="center"/>
    </xf>
    <xf numFmtId="4" fontId="8" fillId="0" borderId="6" xfId="0" applyNumberFormat="1" applyFont="1" applyBorder="1" applyAlignment="1">
      <alignment horizontal="center"/>
    </xf>
    <xf numFmtId="49" fontId="2" fillId="0" borderId="24" xfId="0" applyNumberFormat="1" applyFont="1" applyBorder="1" applyAlignment="1">
      <alignment horizontal="center"/>
    </xf>
    <xf numFmtId="49" fontId="2" fillId="0" borderId="25" xfId="0" applyNumberFormat="1" applyFont="1" applyBorder="1" applyAlignment="1">
      <alignment horizontal="center"/>
    </xf>
    <xf numFmtId="49" fontId="2" fillId="0" borderId="7" xfId="0" applyNumberFormat="1" applyFont="1" applyBorder="1" applyAlignment="1">
      <alignment horizontal="center"/>
    </xf>
    <xf numFmtId="49" fontId="2" fillId="0" borderId="6" xfId="0" applyNumberFormat="1" applyFont="1" applyBorder="1" applyAlignment="1">
      <alignment horizontal="center"/>
    </xf>
    <xf numFmtId="0" fontId="2" fillId="0" borderId="0" xfId="0" applyNumberFormat="1" applyFont="1" applyBorder="1" applyAlignment="1">
      <alignment horizontal="left"/>
    </xf>
    <xf numFmtId="0" fontId="2" fillId="0" borderId="0" xfId="0" applyNumberFormat="1" applyFont="1" applyBorder="1" applyAlignment="1">
      <alignment horizontal="center" vertical="top"/>
    </xf>
    <xf numFmtId="0" fontId="8" fillId="0" borderId="0" xfId="0" applyNumberFormat="1" applyFont="1" applyBorder="1" applyAlignment="1">
      <alignment horizontal="center"/>
    </xf>
    <xf numFmtId="0" fontId="2" fillId="0" borderId="19" xfId="0" applyNumberFormat="1" applyFont="1" applyBorder="1" applyAlignment="1">
      <alignment horizontal="center" vertical="center"/>
    </xf>
    <xf numFmtId="0" fontId="2" fillId="0" borderId="0" xfId="0" applyNumberFormat="1" applyFont="1" applyBorder="1" applyAlignment="1">
      <alignment horizontal="center" vertical="center"/>
    </xf>
    <xf numFmtId="0" fontId="2" fillId="0" borderId="20" xfId="0" applyNumberFormat="1" applyFont="1" applyBorder="1" applyAlignment="1">
      <alignment horizontal="center" vertical="center"/>
    </xf>
    <xf numFmtId="0" fontId="2" fillId="0" borderId="7" xfId="0" applyNumberFormat="1" applyFont="1" applyBorder="1" applyAlignment="1">
      <alignment horizontal="center" vertical="center" wrapText="1"/>
    </xf>
    <xf numFmtId="0" fontId="2" fillId="0" borderId="30"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8" fillId="0" borderId="18" xfId="0" applyNumberFormat="1" applyFont="1" applyBorder="1" applyAlignment="1">
      <alignment horizontal="center" vertical="center"/>
    </xf>
    <xf numFmtId="0" fontId="8" fillId="0" borderId="15" xfId="0" applyNumberFormat="1" applyFont="1" applyBorder="1" applyAlignment="1">
      <alignment horizontal="center" vertical="center"/>
    </xf>
    <xf numFmtId="0" fontId="8" fillId="0" borderId="7"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2" fillId="0" borderId="0" xfId="0" applyNumberFormat="1" applyFont="1" applyBorder="1" applyAlignment="1">
      <alignment horizontal="center"/>
    </xf>
    <xf numFmtId="0" fontId="6" fillId="0" borderId="0" xfId="0" applyNumberFormat="1" applyFont="1" applyBorder="1" applyAlignment="1">
      <alignment horizontal="center"/>
    </xf>
    <xf numFmtId="0" fontId="6" fillId="0" borderId="34" xfId="0" applyNumberFormat="1" applyFont="1" applyBorder="1" applyAlignment="1">
      <alignment horizontal="center"/>
    </xf>
    <xf numFmtId="0" fontId="8" fillId="0" borderId="26" xfId="0" applyNumberFormat="1" applyFont="1" applyBorder="1" applyAlignment="1">
      <alignment horizontal="center" vertical="center"/>
    </xf>
    <xf numFmtId="0" fontId="8" fillId="0" borderId="33" xfId="0" applyNumberFormat="1" applyFont="1" applyBorder="1" applyAlignment="1">
      <alignment horizontal="center" vertical="center"/>
    </xf>
    <xf numFmtId="0" fontId="2" fillId="0" borderId="34" xfId="0" applyNumberFormat="1" applyFont="1" applyBorder="1" applyAlignment="1">
      <alignment horizontal="center"/>
    </xf>
    <xf numFmtId="0" fontId="36" fillId="3" borderId="0" xfId="0" applyNumberFormat="1" applyFont="1" applyFill="1" applyBorder="1" applyAlignment="1">
      <alignment horizontal="center" vertical="center"/>
    </xf>
    <xf numFmtId="0" fontId="40" fillId="3" borderId="18" xfId="0" applyNumberFormat="1" applyFont="1" applyFill="1" applyBorder="1" applyAlignment="1">
      <alignment horizontal="center" vertical="center"/>
    </xf>
    <xf numFmtId="0" fontId="40" fillId="3" borderId="15" xfId="0" applyNumberFormat="1" applyFont="1" applyFill="1" applyBorder="1" applyAlignment="1">
      <alignment horizontal="center" vertical="center"/>
    </xf>
    <xf numFmtId="0" fontId="36" fillId="3" borderId="7" xfId="0" applyNumberFormat="1" applyFont="1" applyFill="1" applyBorder="1" applyAlignment="1">
      <alignment horizontal="center" vertical="center" wrapText="1"/>
    </xf>
    <xf numFmtId="0" fontId="36" fillId="3" borderId="6" xfId="0" applyNumberFormat="1" applyFont="1" applyFill="1" applyBorder="1" applyAlignment="1">
      <alignment horizontal="center" vertical="center" wrapText="1"/>
    </xf>
    <xf numFmtId="4" fontId="36" fillId="3" borderId="7" xfId="0" applyNumberFormat="1" applyFont="1" applyFill="1" applyBorder="1" applyAlignment="1">
      <alignment horizontal="center"/>
    </xf>
    <xf numFmtId="4" fontId="36" fillId="3" borderId="6" xfId="0" applyNumberFormat="1" applyFont="1" applyFill="1" applyBorder="1" applyAlignment="1">
      <alignment horizontal="center"/>
    </xf>
    <xf numFmtId="4" fontId="36" fillId="3" borderId="27" xfId="0" applyNumberFormat="1" applyFont="1" applyFill="1" applyBorder="1" applyAlignment="1">
      <alignment horizontal="center"/>
    </xf>
    <xf numFmtId="4" fontId="36" fillId="3" borderId="28" xfId="0" applyNumberFormat="1" applyFont="1" applyFill="1" applyBorder="1" applyAlignment="1">
      <alignment horizontal="center"/>
    </xf>
    <xf numFmtId="4" fontId="48" fillId="5" borderId="39" xfId="2" applyNumberFormat="1" applyFont="1" applyBorder="1" applyAlignment="1">
      <alignment horizontal="center"/>
    </xf>
    <xf numFmtId="4" fontId="48" fillId="5" borderId="40" xfId="2" applyNumberFormat="1" applyFont="1" applyBorder="1" applyAlignment="1">
      <alignment horizontal="center"/>
    </xf>
    <xf numFmtId="4" fontId="48" fillId="5" borderId="33" xfId="2" applyNumberFormat="1" applyFont="1" applyBorder="1" applyAlignment="1">
      <alignment horizontal="center"/>
    </xf>
    <xf numFmtId="4" fontId="48" fillId="5" borderId="31" xfId="2" applyNumberFormat="1" applyFont="1" applyBorder="1" applyAlignment="1">
      <alignment horizontal="center"/>
    </xf>
    <xf numFmtId="4" fontId="48" fillId="5" borderId="27" xfId="2" applyNumberFormat="1" applyFont="1" applyBorder="1" applyAlignment="1">
      <alignment horizontal="center"/>
    </xf>
    <xf numFmtId="4" fontId="48" fillId="5" borderId="28" xfId="2" applyNumberFormat="1" applyFont="1" applyBorder="1" applyAlignment="1">
      <alignment horizontal="center"/>
    </xf>
    <xf numFmtId="49" fontId="48" fillId="5" borderId="18" xfId="2" applyNumberFormat="1" applyFont="1" applyBorder="1" applyAlignment="1">
      <alignment horizontal="center" vertical="center"/>
    </xf>
    <xf numFmtId="49" fontId="48" fillId="5" borderId="15" xfId="2" applyNumberFormat="1" applyFont="1" applyBorder="1" applyAlignment="1">
      <alignment horizontal="center" vertical="center"/>
    </xf>
    <xf numFmtId="0" fontId="48" fillId="5" borderId="7" xfId="2" applyNumberFormat="1" applyFont="1" applyBorder="1" applyAlignment="1">
      <alignment horizontal="center" vertical="center" wrapText="1"/>
    </xf>
    <xf numFmtId="0" fontId="48" fillId="5" borderId="6" xfId="2" applyNumberFormat="1" applyFont="1" applyBorder="1" applyAlignment="1">
      <alignment horizontal="center" vertical="center" wrapText="1"/>
    </xf>
    <xf numFmtId="49" fontId="40" fillId="4" borderId="18" xfId="0" applyNumberFormat="1" applyFont="1" applyFill="1" applyBorder="1" applyAlignment="1">
      <alignment horizontal="center" vertical="center"/>
    </xf>
    <xf numFmtId="49" fontId="40" fillId="4" borderId="15" xfId="0" applyNumberFormat="1" applyFont="1" applyFill="1" applyBorder="1" applyAlignment="1">
      <alignment horizontal="center" vertical="center"/>
    </xf>
    <xf numFmtId="4" fontId="36" fillId="4" borderId="39" xfId="0" applyNumberFormat="1" applyFont="1" applyFill="1" applyBorder="1" applyAlignment="1">
      <alignment horizontal="center"/>
    </xf>
    <xf numFmtId="4" fontId="36" fillId="4" borderId="40" xfId="0" applyNumberFormat="1" applyFont="1" applyFill="1" applyBorder="1" applyAlignment="1">
      <alignment horizontal="center"/>
    </xf>
    <xf numFmtId="4" fontId="36" fillId="4" borderId="33" xfId="0" applyNumberFormat="1" applyFont="1" applyFill="1" applyBorder="1" applyAlignment="1">
      <alignment horizontal="center"/>
    </xf>
    <xf numFmtId="4" fontId="36" fillId="4" borderId="31" xfId="0" applyNumberFormat="1" applyFont="1" applyFill="1" applyBorder="1" applyAlignment="1">
      <alignment horizontal="center"/>
    </xf>
    <xf numFmtId="49" fontId="39" fillId="3" borderId="18" xfId="0" applyNumberFormat="1" applyFont="1" applyFill="1" applyBorder="1" applyAlignment="1">
      <alignment horizontal="center" vertical="center"/>
    </xf>
    <xf numFmtId="49" fontId="39" fillId="3" borderId="15"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33" xfId="0" applyNumberFormat="1" applyFont="1" applyBorder="1" applyAlignment="1">
      <alignment horizontal="center" vertical="center"/>
    </xf>
    <xf numFmtId="0" fontId="2" fillId="0" borderId="18" xfId="0" applyNumberFormat="1" applyFont="1" applyBorder="1" applyAlignment="1">
      <alignment horizontal="center" vertical="center"/>
    </xf>
    <xf numFmtId="0" fontId="2" fillId="0" borderId="15" xfId="0" applyNumberFormat="1" applyFont="1" applyBorder="1" applyAlignment="1">
      <alignment horizontal="center" vertical="center"/>
    </xf>
    <xf numFmtId="4" fontId="2" fillId="0" borderId="27" xfId="0" applyNumberFormat="1" applyFont="1" applyBorder="1" applyAlignment="1">
      <alignment horizontal="center"/>
    </xf>
    <xf numFmtId="4" fontId="2" fillId="0" borderId="28" xfId="0" applyNumberFormat="1" applyFont="1" applyBorder="1" applyAlignment="1">
      <alignment horizontal="center"/>
    </xf>
    <xf numFmtId="4" fontId="2" fillId="0" borderId="7" xfId="0" applyNumberFormat="1" applyFont="1" applyBorder="1" applyAlignment="1">
      <alignment horizontal="center"/>
    </xf>
    <xf numFmtId="4" fontId="2" fillId="0" borderId="6" xfId="0" applyNumberFormat="1" applyFont="1" applyBorder="1" applyAlignment="1">
      <alignment horizontal="center"/>
    </xf>
    <xf numFmtId="0" fontId="14" fillId="0" borderId="0" xfId="0" applyNumberFormat="1" applyFont="1" applyBorder="1" applyAlignment="1">
      <alignment horizontal="center"/>
    </xf>
    <xf numFmtId="0" fontId="2" fillId="0" borderId="26" xfId="0" applyNumberFormat="1" applyFont="1" applyBorder="1" applyAlignment="1">
      <alignment horizontal="center" vertical="center" wrapText="1"/>
    </xf>
    <xf numFmtId="0" fontId="2" fillId="0" borderId="33" xfId="0" applyNumberFormat="1" applyFont="1" applyBorder="1" applyAlignment="1">
      <alignment horizontal="center" vertical="center" wrapText="1"/>
    </xf>
    <xf numFmtId="0" fontId="2" fillId="0" borderId="35" xfId="0" applyNumberFormat="1" applyFont="1" applyBorder="1" applyAlignment="1">
      <alignment horizontal="center" vertical="center" wrapText="1"/>
    </xf>
    <xf numFmtId="0" fontId="2" fillId="0" borderId="31" xfId="0" applyNumberFormat="1" applyFont="1" applyBorder="1" applyAlignment="1">
      <alignment horizontal="center" vertical="center" wrapText="1"/>
    </xf>
    <xf numFmtId="49" fontId="21" fillId="0" borderId="19" xfId="0" applyNumberFormat="1" applyFont="1" applyBorder="1" applyAlignment="1">
      <alignment horizontal="center"/>
    </xf>
    <xf numFmtId="49" fontId="21" fillId="0" borderId="20" xfId="0" applyNumberFormat="1" applyFont="1" applyBorder="1" applyAlignment="1">
      <alignment horizontal="center"/>
    </xf>
    <xf numFmtId="0" fontId="21" fillId="0" borderId="26" xfId="0" applyNumberFormat="1" applyFont="1" applyBorder="1" applyAlignment="1">
      <alignment horizontal="center"/>
    </xf>
    <xf numFmtId="0" fontId="16" fillId="0" borderId="0" xfId="0" applyNumberFormat="1" applyFont="1" applyFill="1" applyBorder="1" applyAlignment="1">
      <alignment horizontal="center"/>
    </xf>
    <xf numFmtId="0" fontId="21" fillId="0" borderId="0" xfId="0" applyNumberFormat="1" applyFont="1" applyBorder="1" applyAlignment="1">
      <alignment horizontal="center"/>
    </xf>
    <xf numFmtId="0" fontId="25" fillId="0" borderId="0" xfId="0" applyNumberFormat="1" applyFont="1" applyBorder="1" applyAlignment="1">
      <alignment horizontal="center" vertical="top"/>
    </xf>
    <xf numFmtId="0" fontId="10" fillId="0" borderId="0" xfId="0" applyNumberFormat="1" applyFont="1" applyBorder="1" applyAlignment="1">
      <alignment horizontal="justify"/>
    </xf>
    <xf numFmtId="0" fontId="4" fillId="0" borderId="0" xfId="0" applyNumberFormat="1" applyFont="1" applyBorder="1" applyAlignment="1">
      <alignment horizontal="justify"/>
    </xf>
    <xf numFmtId="0" fontId="21" fillId="0" borderId="0" xfId="0" applyNumberFormat="1" applyFont="1" applyFill="1" applyBorder="1" applyAlignment="1">
      <alignment horizontal="center"/>
    </xf>
    <xf numFmtId="49" fontId="4" fillId="0" borderId="0" xfId="0" applyNumberFormat="1" applyFont="1" applyBorder="1" applyAlignment="1"/>
    <xf numFmtId="0" fontId="12" fillId="0" borderId="0" xfId="0" applyNumberFormat="1" applyFont="1" applyBorder="1" applyAlignment="1">
      <alignment horizontal="center"/>
    </xf>
    <xf numFmtId="49" fontId="16" fillId="0" borderId="0" xfId="0" applyNumberFormat="1" applyFont="1" applyBorder="1" applyAlignment="1">
      <alignment horizontal="left"/>
    </xf>
    <xf numFmtId="0" fontId="10" fillId="0" borderId="0" xfId="0" applyNumberFormat="1" applyFont="1" applyBorder="1" applyAlignment="1">
      <alignment horizontal="justify" vertical="top"/>
    </xf>
    <xf numFmtId="0" fontId="4" fillId="0" borderId="0" xfId="0" applyNumberFormat="1" applyFont="1" applyBorder="1" applyAlignment="1">
      <alignment horizontal="justify" vertical="top"/>
    </xf>
    <xf numFmtId="0" fontId="46" fillId="0" borderId="0" xfId="0" applyNumberFormat="1" applyFont="1" applyBorder="1" applyAlignment="1">
      <alignment horizontal="left" wrapText="1"/>
    </xf>
    <xf numFmtId="0" fontId="46" fillId="0" borderId="0" xfId="0" applyNumberFormat="1" applyFont="1" applyBorder="1" applyAlignment="1">
      <alignment horizontal="justify" vertical="top"/>
    </xf>
    <xf numFmtId="4" fontId="2" fillId="4" borderId="7" xfId="0" applyNumberFormat="1" applyFont="1" applyFill="1" applyBorder="1" applyAlignment="1">
      <alignment horizontal="center"/>
    </xf>
    <xf numFmtId="4" fontId="2" fillId="4" borderId="29" xfId="0" applyNumberFormat="1" applyFont="1" applyFill="1" applyBorder="1" applyAlignment="1">
      <alignment horizontal="center"/>
    </xf>
    <xf numFmtId="4" fontId="2" fillId="4" borderId="27" xfId="0" applyNumberFormat="1" applyFont="1" applyFill="1" applyBorder="1" applyAlignment="1">
      <alignment horizontal="center"/>
    </xf>
    <xf numFmtId="4" fontId="2" fillId="4" borderId="28" xfId="0" applyNumberFormat="1" applyFont="1" applyFill="1" applyBorder="1" applyAlignment="1">
      <alignment horizontal="center"/>
    </xf>
    <xf numFmtId="4" fontId="2" fillId="4" borderId="37" xfId="0" applyNumberFormat="1" applyFont="1" applyFill="1" applyBorder="1" applyAlignment="1">
      <alignment horizontal="center"/>
    </xf>
    <xf numFmtId="0" fontId="2" fillId="4" borderId="7" xfId="0" applyNumberFormat="1" applyFont="1" applyFill="1" applyBorder="1" applyAlignment="1">
      <alignment horizontal="center" vertical="center" wrapText="1"/>
    </xf>
    <xf numFmtId="0" fontId="2" fillId="4" borderId="6" xfId="0" applyNumberFormat="1" applyFont="1" applyFill="1" applyBorder="1" applyAlignment="1">
      <alignment horizontal="center" vertical="center" wrapText="1"/>
    </xf>
    <xf numFmtId="4" fontId="2" fillId="4" borderId="6" xfId="0" applyNumberFormat="1" applyFont="1" applyFill="1" applyBorder="1" applyAlignment="1">
      <alignment horizontal="center"/>
    </xf>
    <xf numFmtId="4" fontId="2" fillId="3" borderId="7" xfId="0" applyNumberFormat="1" applyFont="1" applyFill="1" applyBorder="1" applyAlignment="1">
      <alignment horizontal="center"/>
    </xf>
    <xf numFmtId="4" fontId="2" fillId="3" borderId="29" xfId="0" applyNumberFormat="1" applyFont="1" applyFill="1" applyBorder="1" applyAlignment="1">
      <alignment horizontal="center"/>
    </xf>
    <xf numFmtId="4" fontId="2" fillId="3" borderId="27" xfId="0" applyNumberFormat="1" applyFont="1" applyFill="1" applyBorder="1" applyAlignment="1">
      <alignment horizontal="center"/>
    </xf>
    <xf numFmtId="4" fontId="2" fillId="3" borderId="37" xfId="0" applyNumberFormat="1" applyFont="1" applyFill="1" applyBorder="1" applyAlignment="1">
      <alignment horizontal="center"/>
    </xf>
    <xf numFmtId="0" fontId="2" fillId="3" borderId="7" xfId="0" applyNumberFormat="1" applyFont="1" applyFill="1" applyBorder="1" applyAlignment="1">
      <alignment horizontal="center" vertical="center" wrapText="1"/>
    </xf>
    <xf numFmtId="0" fontId="2" fillId="3" borderId="6" xfId="0" applyNumberFormat="1" applyFont="1" applyFill="1" applyBorder="1" applyAlignment="1">
      <alignment horizontal="center" vertical="center" wrapText="1"/>
    </xf>
    <xf numFmtId="4" fontId="2" fillId="3" borderId="6" xfId="0" applyNumberFormat="1" applyFont="1" applyFill="1" applyBorder="1" applyAlignment="1">
      <alignment horizontal="center"/>
    </xf>
    <xf numFmtId="4" fontId="2" fillId="3" borderId="28" xfId="0" applyNumberFormat="1" applyFont="1" applyFill="1" applyBorder="1" applyAlignment="1">
      <alignment horizontal="center"/>
    </xf>
    <xf numFmtId="0" fontId="2" fillId="0" borderId="19" xfId="0" applyNumberFormat="1" applyFont="1" applyBorder="1" applyAlignment="1">
      <alignment horizontal="center" vertical="center" wrapText="1"/>
    </xf>
    <xf numFmtId="0" fontId="2" fillId="0" borderId="0"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49" fontId="2" fillId="0" borderId="19" xfId="0" applyNumberFormat="1" applyFont="1" applyBorder="1" applyAlignment="1">
      <alignment horizontal="center"/>
    </xf>
    <xf numFmtId="49" fontId="2" fillId="0" borderId="20" xfId="0" applyNumberFormat="1" applyFont="1" applyBorder="1" applyAlignment="1">
      <alignment horizontal="center"/>
    </xf>
    <xf numFmtId="0" fontId="12" fillId="0" borderId="0" xfId="0" applyNumberFormat="1" applyFont="1" applyFill="1" applyBorder="1" applyAlignment="1">
      <alignment horizontal="center"/>
    </xf>
    <xf numFmtId="0" fontId="2" fillId="0" borderId="0" xfId="0" applyNumberFormat="1" applyFont="1" applyFill="1" applyBorder="1" applyAlignment="1">
      <alignment horizontal="center"/>
    </xf>
    <xf numFmtId="0" fontId="30" fillId="0" borderId="0" xfId="0" applyNumberFormat="1" applyFont="1" applyBorder="1" applyAlignment="1">
      <alignment horizontal="center"/>
    </xf>
    <xf numFmtId="49" fontId="2" fillId="0" borderId="36" xfId="0" applyNumberFormat="1" applyFont="1" applyBorder="1" applyAlignment="1">
      <alignment horizontal="center"/>
    </xf>
    <xf numFmtId="49" fontId="2" fillId="0" borderId="29" xfId="0" applyNumberFormat="1" applyFont="1" applyBorder="1" applyAlignment="1">
      <alignment horizontal="center"/>
    </xf>
    <xf numFmtId="49" fontId="4" fillId="0" borderId="0" xfId="0" applyNumberFormat="1" applyFont="1" applyBorder="1" applyAlignment="1">
      <alignment horizontal="left"/>
    </xf>
    <xf numFmtId="0" fontId="12" fillId="0" borderId="2" xfId="0" applyNumberFormat="1" applyFont="1" applyBorder="1" applyAlignment="1">
      <alignment horizontal="center"/>
    </xf>
    <xf numFmtId="0" fontId="2" fillId="0" borderId="3" xfId="0" applyNumberFormat="1" applyFont="1" applyBorder="1" applyAlignment="1">
      <alignment horizontal="center"/>
    </xf>
    <xf numFmtId="0" fontId="5" fillId="0" borderId="2" xfId="0" applyNumberFormat="1" applyFont="1" applyBorder="1" applyAlignment="1">
      <alignment horizontal="center" vertical="top"/>
    </xf>
    <xf numFmtId="0" fontId="5" fillId="0" borderId="3" xfId="0" applyNumberFormat="1" applyFont="1" applyBorder="1" applyAlignment="1">
      <alignment horizontal="center" vertical="top"/>
    </xf>
    <xf numFmtId="49" fontId="4" fillId="0" borderId="2" xfId="0" applyNumberFormat="1" applyFont="1" applyBorder="1" applyAlignment="1"/>
    <xf numFmtId="49" fontId="4" fillId="0" borderId="3" xfId="0" applyNumberFormat="1" applyFont="1" applyBorder="1" applyAlignment="1"/>
    <xf numFmtId="0" fontId="32" fillId="0" borderId="0" xfId="0" applyNumberFormat="1" applyFont="1" applyBorder="1" applyAlignment="1">
      <alignment horizontal="center" vertical="top"/>
    </xf>
    <xf numFmtId="0" fontId="2" fillId="0" borderId="7" xfId="0" applyNumberFormat="1" applyFont="1" applyBorder="1" applyAlignment="1">
      <alignment horizontal="center"/>
    </xf>
    <xf numFmtId="0" fontId="2" fillId="0" borderId="6" xfId="0" applyNumberFormat="1" applyFont="1" applyBorder="1" applyAlignment="1">
      <alignment horizontal="center"/>
    </xf>
    <xf numFmtId="0" fontId="2" fillId="0" borderId="29" xfId="0" applyNumberFormat="1" applyFont="1" applyBorder="1" applyAlignment="1">
      <alignment horizontal="center"/>
    </xf>
    <xf numFmtId="0" fontId="2" fillId="0" borderId="27" xfId="0" applyNumberFormat="1" applyFont="1" applyBorder="1" applyAlignment="1">
      <alignment horizontal="center"/>
    </xf>
    <xf numFmtId="0" fontId="2" fillId="0" borderId="28" xfId="0" applyNumberFormat="1" applyFont="1" applyBorder="1" applyAlignment="1">
      <alignment horizontal="center"/>
    </xf>
    <xf numFmtId="0" fontId="2" fillId="0" borderId="37" xfId="0" applyNumberFormat="1" applyFont="1" applyBorder="1" applyAlignment="1">
      <alignment horizontal="center"/>
    </xf>
    <xf numFmtId="0" fontId="16" fillId="0" borderId="0" xfId="1" applyNumberFormat="1" applyFont="1" applyBorder="1" applyAlignment="1"/>
    <xf numFmtId="0" fontId="2" fillId="0" borderId="0" xfId="1" applyNumberFormat="1" applyFont="1" applyBorder="1" applyAlignment="1">
      <alignment horizontal="center" vertical="top"/>
    </xf>
    <xf numFmtId="0" fontId="16" fillId="0" borderId="0" xfId="1" applyNumberFormat="1" applyFont="1" applyBorder="1" applyAlignment="1">
      <alignment horizontal="center"/>
    </xf>
    <xf numFmtId="0" fontId="43" fillId="0" borderId="0" xfId="1" applyFont="1" applyFill="1" applyAlignment="1">
      <alignment horizontal="center" vertical="center" wrapText="1"/>
    </xf>
    <xf numFmtId="0" fontId="44" fillId="0" borderId="33" xfId="1" applyFont="1" applyFill="1" applyBorder="1" applyAlignment="1">
      <alignment horizontal="center" vertical="center" wrapText="1"/>
    </xf>
    <xf numFmtId="0" fontId="44" fillId="0" borderId="31" xfId="1" applyFont="1" applyFill="1" applyBorder="1" applyAlignment="1">
      <alignment horizontal="center" vertical="center" wrapText="1"/>
    </xf>
    <xf numFmtId="4" fontId="44" fillId="0" borderId="33" xfId="1" applyNumberFormat="1" applyFont="1" applyFill="1" applyBorder="1" applyAlignment="1">
      <alignment horizontal="center" vertical="center" wrapText="1"/>
    </xf>
    <xf numFmtId="4" fontId="44" fillId="0" borderId="31" xfId="1" applyNumberFormat="1" applyFont="1" applyFill="1" applyBorder="1" applyAlignment="1">
      <alignment horizontal="center" vertical="center" wrapText="1"/>
    </xf>
    <xf numFmtId="0" fontId="44" fillId="0" borderId="26" xfId="1" applyFont="1" applyFill="1" applyBorder="1" applyAlignment="1">
      <alignment horizontal="center" vertical="center"/>
    </xf>
  </cellXfs>
  <cellStyles count="3">
    <cellStyle name="20% — акцент1" xfId="2" builtinId="30"/>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2:H115"/>
  <sheetViews>
    <sheetView tabSelected="1" view="pageBreakPreview" topLeftCell="A43" zoomScale="130" zoomScaleNormal="100" zoomScaleSheetLayoutView="130" zoomScalePageLayoutView="130" workbookViewId="0">
      <selection activeCell="A13" sqref="A13"/>
    </sheetView>
  </sheetViews>
  <sheetFormatPr defaultColWidth="0.85546875" defaultRowHeight="11.25" x14ac:dyDescent="0.2"/>
  <cols>
    <col min="1" max="1" width="79.28515625" style="9" customWidth="1"/>
    <col min="2" max="2" width="8.7109375" style="9" customWidth="1"/>
    <col min="3" max="3" width="14.7109375" style="9" customWidth="1"/>
    <col min="4" max="4" width="11.28515625" style="9" customWidth="1"/>
    <col min="5" max="8" width="13.28515625" style="9" customWidth="1"/>
    <col min="9" max="9" width="15.28515625" style="9" customWidth="1"/>
    <col min="10" max="16384" width="0.85546875" style="9"/>
  </cols>
  <sheetData>
    <row r="2" spans="1:8" ht="15.75" x14ac:dyDescent="0.25">
      <c r="E2" s="11"/>
      <c r="F2" s="389" t="s">
        <v>270</v>
      </c>
      <c r="G2" s="389"/>
      <c r="H2" s="389"/>
    </row>
    <row r="3" spans="1:8" ht="30" customHeight="1" x14ac:dyDescent="0.2">
      <c r="E3" s="11"/>
      <c r="F3" s="392" t="s">
        <v>477</v>
      </c>
      <c r="G3" s="392"/>
      <c r="H3" s="392"/>
    </row>
    <row r="4" spans="1:8" x14ac:dyDescent="0.2">
      <c r="E4" s="11"/>
      <c r="F4" s="390" t="s">
        <v>227</v>
      </c>
      <c r="G4" s="390"/>
      <c r="H4" s="390"/>
    </row>
    <row r="5" spans="1:8" x14ac:dyDescent="0.2">
      <c r="E5" s="11"/>
      <c r="F5" s="78"/>
      <c r="G5" s="78"/>
      <c r="H5" s="78"/>
    </row>
    <row r="6" spans="1:8" ht="15.75" x14ac:dyDescent="0.25">
      <c r="E6" s="11"/>
      <c r="F6" s="93"/>
      <c r="G6" s="407" t="s">
        <v>478</v>
      </c>
      <c r="H6" s="407"/>
    </row>
    <row r="7" spans="1:8" ht="12.75" customHeight="1" x14ac:dyDescent="0.2">
      <c r="E7" s="11"/>
      <c r="F7" s="2" t="s">
        <v>17</v>
      </c>
      <c r="G7" s="390" t="s">
        <v>18</v>
      </c>
      <c r="H7" s="390"/>
    </row>
    <row r="8" spans="1:8" ht="12.75" x14ac:dyDescent="0.2">
      <c r="E8" s="12"/>
      <c r="F8" s="391" t="s">
        <v>514</v>
      </c>
      <c r="G8" s="391"/>
      <c r="H8" s="391"/>
    </row>
    <row r="9" spans="1:8" ht="87" customHeight="1" x14ac:dyDescent="0.25">
      <c r="A9" s="393" t="s">
        <v>271</v>
      </c>
      <c r="B9" s="393"/>
      <c r="C9" s="393"/>
      <c r="D9" s="393"/>
      <c r="E9" s="393"/>
      <c r="F9" s="393"/>
      <c r="G9" s="393"/>
      <c r="H9" s="393"/>
    </row>
    <row r="10" spans="1:8" ht="12.75" customHeight="1" x14ac:dyDescent="0.25">
      <c r="A10" s="393" t="s">
        <v>492</v>
      </c>
      <c r="B10" s="393"/>
      <c r="C10" s="393"/>
      <c r="D10" s="393"/>
      <c r="E10" s="393"/>
      <c r="F10" s="393"/>
      <c r="G10" s="393"/>
      <c r="H10" s="393"/>
    </row>
    <row r="11" spans="1:8" ht="15.75" x14ac:dyDescent="0.25">
      <c r="A11" s="393" t="s">
        <v>493</v>
      </c>
      <c r="B11" s="393"/>
      <c r="C11" s="393"/>
      <c r="D11" s="393"/>
      <c r="E11" s="393"/>
      <c r="F11" s="393"/>
      <c r="G11" s="394"/>
      <c r="H11" s="411" t="s">
        <v>19</v>
      </c>
    </row>
    <row r="12" spans="1:8" ht="18" customHeight="1" x14ac:dyDescent="0.25">
      <c r="A12" s="389" t="s">
        <v>515</v>
      </c>
      <c r="B12" s="389"/>
      <c r="C12" s="389"/>
      <c r="D12" s="389"/>
      <c r="E12" s="389"/>
      <c r="F12" s="389"/>
      <c r="G12" s="410"/>
      <c r="H12" s="412"/>
    </row>
    <row r="13" spans="1:8" ht="12" x14ac:dyDescent="0.2">
      <c r="G13" s="113" t="s">
        <v>228</v>
      </c>
      <c r="H13" s="80" t="s">
        <v>301</v>
      </c>
    </row>
    <row r="14" spans="1:8" ht="15.75" x14ac:dyDescent="0.25">
      <c r="A14" s="90" t="s">
        <v>272</v>
      </c>
      <c r="B14" s="83" t="s">
        <v>317</v>
      </c>
      <c r="C14" s="83"/>
      <c r="D14" s="83"/>
      <c r="E14" s="83"/>
      <c r="F14" s="83"/>
      <c r="G14" s="113" t="s">
        <v>229</v>
      </c>
      <c r="H14" s="80" t="s">
        <v>302</v>
      </c>
    </row>
    <row r="15" spans="1:8" ht="33.75" customHeight="1" x14ac:dyDescent="0.2">
      <c r="A15" s="392" t="s">
        <v>312</v>
      </c>
      <c r="B15" s="392"/>
      <c r="C15" s="392"/>
      <c r="D15" s="392"/>
      <c r="E15" s="392"/>
      <c r="F15" s="392"/>
      <c r="G15" s="113" t="s">
        <v>20</v>
      </c>
      <c r="H15" s="80" t="s">
        <v>315</v>
      </c>
    </row>
    <row r="16" spans="1:8" ht="12" x14ac:dyDescent="0.2">
      <c r="A16" s="409" t="s">
        <v>236</v>
      </c>
      <c r="B16" s="409"/>
      <c r="C16" s="409"/>
      <c r="D16" s="409"/>
      <c r="E16" s="409"/>
      <c r="F16" s="409"/>
      <c r="G16" s="113" t="s">
        <v>230</v>
      </c>
      <c r="H16" s="80"/>
    </row>
    <row r="17" spans="1:8" ht="21.75" customHeight="1" x14ac:dyDescent="0.25">
      <c r="A17" s="92" t="s">
        <v>268</v>
      </c>
      <c r="B17" s="407" t="s">
        <v>300</v>
      </c>
      <c r="C17" s="407"/>
      <c r="D17" s="407"/>
      <c r="E17" s="407"/>
      <c r="F17" s="407"/>
      <c r="G17" s="407"/>
      <c r="H17" s="79"/>
    </row>
    <row r="18" spans="1:8" ht="21.75" customHeight="1" x14ac:dyDescent="0.25">
      <c r="A18" s="92" t="s">
        <v>269</v>
      </c>
      <c r="B18" s="408" t="s">
        <v>273</v>
      </c>
      <c r="C18" s="408"/>
      <c r="D18" s="408"/>
      <c r="E18" s="408"/>
      <c r="F18" s="408"/>
      <c r="G18" s="408"/>
      <c r="H18" s="79"/>
    </row>
    <row r="19" spans="1:8" ht="21.75" customHeight="1" x14ac:dyDescent="0.2">
      <c r="A19" s="83" t="s">
        <v>234</v>
      </c>
      <c r="B19" s="85" t="s">
        <v>431</v>
      </c>
      <c r="C19" s="85"/>
      <c r="D19" s="85"/>
      <c r="E19" s="85"/>
      <c r="F19" s="85"/>
      <c r="G19" s="84"/>
      <c r="H19" s="79"/>
    </row>
    <row r="21" spans="1:8" ht="15.75" x14ac:dyDescent="0.25">
      <c r="A21" s="393" t="s">
        <v>21</v>
      </c>
      <c r="B21" s="393"/>
      <c r="C21" s="393"/>
      <c r="D21" s="393"/>
      <c r="E21" s="393"/>
      <c r="F21" s="393"/>
      <c r="G21" s="393"/>
      <c r="H21" s="393"/>
    </row>
    <row r="23" spans="1:8" ht="12.75" x14ac:dyDescent="0.2">
      <c r="A23" s="401" t="s">
        <v>0</v>
      </c>
      <c r="B23" s="395" t="s">
        <v>1</v>
      </c>
      <c r="C23" s="395" t="s">
        <v>274</v>
      </c>
      <c r="D23" s="395" t="s">
        <v>295</v>
      </c>
      <c r="E23" s="405" t="s">
        <v>8</v>
      </c>
      <c r="F23" s="406"/>
      <c r="G23" s="406"/>
      <c r="H23" s="406"/>
    </row>
    <row r="24" spans="1:8" ht="11.25" customHeight="1" x14ac:dyDescent="0.2">
      <c r="A24" s="402"/>
      <c r="B24" s="404"/>
      <c r="C24" s="404"/>
      <c r="D24" s="404"/>
      <c r="E24" s="86" t="s">
        <v>455</v>
      </c>
      <c r="F24" s="86" t="s">
        <v>480</v>
      </c>
      <c r="G24" s="86" t="s">
        <v>497</v>
      </c>
      <c r="H24" s="395" t="s">
        <v>7</v>
      </c>
    </row>
    <row r="25" spans="1:8" ht="43.5" customHeight="1" x14ac:dyDescent="0.2">
      <c r="A25" s="403"/>
      <c r="B25" s="396"/>
      <c r="C25" s="396"/>
      <c r="D25" s="396"/>
      <c r="E25" s="87" t="s">
        <v>4</v>
      </c>
      <c r="F25" s="87" t="s">
        <v>5</v>
      </c>
      <c r="G25" s="87" t="s">
        <v>6</v>
      </c>
      <c r="H25" s="396"/>
    </row>
    <row r="26" spans="1:8" ht="12.75" x14ac:dyDescent="0.2">
      <c r="A26" s="94" t="s">
        <v>9</v>
      </c>
      <c r="B26" s="94" t="s">
        <v>10</v>
      </c>
      <c r="C26" s="94" t="s">
        <v>11</v>
      </c>
      <c r="D26" s="94" t="s">
        <v>12</v>
      </c>
      <c r="E26" s="94" t="s">
        <v>13</v>
      </c>
      <c r="F26" s="94" t="s">
        <v>14</v>
      </c>
      <c r="G26" s="94" t="s">
        <v>15</v>
      </c>
      <c r="H26" s="94" t="s">
        <v>16</v>
      </c>
    </row>
    <row r="27" spans="1:8" ht="15.75" x14ac:dyDescent="0.2">
      <c r="A27" s="95" t="s">
        <v>275</v>
      </c>
      <c r="B27" s="88" t="s">
        <v>23</v>
      </c>
      <c r="C27" s="88" t="s">
        <v>24</v>
      </c>
      <c r="D27" s="88" t="s">
        <v>24</v>
      </c>
      <c r="E27" s="105">
        <f>Госзадание!E19+'Иная субсидия'!E19+Внебюджет!E19</f>
        <v>15644790.23</v>
      </c>
      <c r="F27" s="105">
        <f>Госзадание!F19+'Иная субсидия'!F19+Внебюджет!F19</f>
        <v>13831256.23</v>
      </c>
      <c r="G27" s="105">
        <f>Госзадание!G19+'Иная субсидия'!G19+Внебюджет!G19</f>
        <v>12817722.23</v>
      </c>
      <c r="H27" s="105">
        <f>Госзадание!H19+'Иная субсидия'!H19+Внебюджет!H19</f>
        <v>0</v>
      </c>
    </row>
    <row r="28" spans="1:8" ht="15.75" x14ac:dyDescent="0.2">
      <c r="A28" s="95" t="s">
        <v>276</v>
      </c>
      <c r="B28" s="88" t="s">
        <v>26</v>
      </c>
      <c r="C28" s="88" t="s">
        <v>24</v>
      </c>
      <c r="D28" s="88" t="s">
        <v>24</v>
      </c>
      <c r="E28" s="105">
        <f>Госзадание!E20+'Иная субсидия'!E20+Внебюджет!E20</f>
        <v>13831256.230000004</v>
      </c>
      <c r="F28" s="105">
        <f>Госзадание!F20+'Иная субсидия'!F20+Внебюджет!F20</f>
        <v>12817722.230000004</v>
      </c>
      <c r="G28" s="105">
        <f>Госзадание!G20+'Иная субсидия'!G20+Внебюджет!G20</f>
        <v>11804188.230000004</v>
      </c>
      <c r="H28" s="105">
        <f>Госзадание!H20+'Иная субсидия'!H20+Внебюджет!H20</f>
        <v>0</v>
      </c>
    </row>
    <row r="29" spans="1:8" ht="12.75" x14ac:dyDescent="0.2">
      <c r="A29" s="96" t="s">
        <v>27</v>
      </c>
      <c r="B29" s="97" t="s">
        <v>28</v>
      </c>
      <c r="C29" s="97"/>
      <c r="D29" s="88"/>
      <c r="E29" s="105">
        <f>Госзадание!E21+'Иная субсидия'!E21+Внебюджет!E21</f>
        <v>141854226</v>
      </c>
      <c r="F29" s="105">
        <f>Госзадание!F21+'Иная субсидия'!F21+Внебюджет!F21</f>
        <v>146854036</v>
      </c>
      <c r="G29" s="105">
        <f>Госзадание!G21+'Иная субсидия'!G21+Внебюджет!G21</f>
        <v>151258886</v>
      </c>
      <c r="H29" s="105">
        <f>Госзадание!H21+'Иная субсидия'!H21+Внебюджет!H21</f>
        <v>0</v>
      </c>
    </row>
    <row r="30" spans="1:8" ht="25.5" x14ac:dyDescent="0.2">
      <c r="A30" s="98" t="s">
        <v>277</v>
      </c>
      <c r="B30" s="97" t="s">
        <v>29</v>
      </c>
      <c r="C30" s="88" t="s">
        <v>30</v>
      </c>
      <c r="D30" s="88" t="s">
        <v>305</v>
      </c>
      <c r="E30" s="105">
        <f>Госзадание!E22+'Иная субсидия'!E22+Внебюджет!E22</f>
        <v>1301886</v>
      </c>
      <c r="F30" s="105">
        <f>Госзадание!F22+'Иная субсидия'!F22+Внебюджет!F22</f>
        <v>1301886</v>
      </c>
      <c r="G30" s="105">
        <f>Госзадание!G22+'Иная субсидия'!G22+Внебюджет!G22</f>
        <v>1301886</v>
      </c>
      <c r="H30" s="105">
        <f>Госзадание!H22+'Иная субсидия'!H22+Внебюджет!H22</f>
        <v>0</v>
      </c>
    </row>
    <row r="31" spans="1:8" ht="12.75" x14ac:dyDescent="0.2">
      <c r="A31" s="99" t="s">
        <v>31</v>
      </c>
      <c r="B31" s="88" t="s">
        <v>237</v>
      </c>
      <c r="C31" s="88"/>
      <c r="D31" s="88"/>
      <c r="E31" s="105">
        <f>Госзадание!E23+'Иная субсидия'!E23+Внебюджет!E23</f>
        <v>0</v>
      </c>
      <c r="F31" s="105">
        <f>Госзадание!F23+'Иная субсидия'!F23+Внебюджет!F23</f>
        <v>0</v>
      </c>
      <c r="G31" s="105">
        <f>Госзадание!G23+'Иная субсидия'!G23+Внебюджет!G23</f>
        <v>0</v>
      </c>
      <c r="H31" s="105">
        <f>Госзадание!H23+'Иная субсидия'!H23+Внебюджет!H23</f>
        <v>0</v>
      </c>
    </row>
    <row r="32" spans="1:8" ht="12.75" x14ac:dyDescent="0.2">
      <c r="A32" s="100" t="s">
        <v>32</v>
      </c>
      <c r="B32" s="97" t="s">
        <v>33</v>
      </c>
      <c r="C32" s="88" t="s">
        <v>34</v>
      </c>
      <c r="D32" s="220" t="s">
        <v>306</v>
      </c>
      <c r="E32" s="105">
        <f>Госзадание!E24+'Иная субсидия'!E24+Внебюджет!E24</f>
        <v>125710540</v>
      </c>
      <c r="F32" s="105">
        <f>Госзадание!F24+'Иная субсидия'!F24+Внебюджет!F24</f>
        <v>128710350</v>
      </c>
      <c r="G32" s="105">
        <f>Госзадание!G24+'Иная субсидия'!G24+Внебюджет!G24</f>
        <v>133115200</v>
      </c>
      <c r="H32" s="105">
        <f>Госзадание!H24+'Иная субсидия'!H24+Внебюджет!H24</f>
        <v>0</v>
      </c>
    </row>
    <row r="33" spans="1:8" ht="51" x14ac:dyDescent="0.2">
      <c r="A33" s="101" t="s">
        <v>238</v>
      </c>
      <c r="B33" s="88" t="s">
        <v>35</v>
      </c>
      <c r="C33" s="88" t="s">
        <v>34</v>
      </c>
      <c r="D33" s="88"/>
      <c r="E33" s="105">
        <f>Госзадание!E25+'Иная субсидия'!E25+Внебюджет!E25</f>
        <v>75259500</v>
      </c>
      <c r="F33" s="105">
        <f>Госзадание!F25+'Иная субсидия'!F25+Внебюджет!F25</f>
        <v>78259310</v>
      </c>
      <c r="G33" s="105">
        <f>Госзадание!G25+'Иная субсидия'!G25+Внебюджет!G25</f>
        <v>82664160</v>
      </c>
      <c r="H33" s="105">
        <f>Госзадание!H25+'Иная субсидия'!H25+Внебюджет!H25</f>
        <v>0</v>
      </c>
    </row>
    <row r="34" spans="1:8" ht="25.5" x14ac:dyDescent="0.2">
      <c r="A34" s="101" t="s">
        <v>239</v>
      </c>
      <c r="B34" s="88" t="s">
        <v>240</v>
      </c>
      <c r="C34" s="88" t="s">
        <v>34</v>
      </c>
      <c r="D34" s="88"/>
      <c r="E34" s="105">
        <f>Госзадание!E26+'Иная субсидия'!E26+Внебюджет!E26</f>
        <v>0</v>
      </c>
      <c r="F34" s="105">
        <f>Госзадание!F26+'Иная субсидия'!F26+Внебюджет!F26</f>
        <v>0</v>
      </c>
      <c r="G34" s="105">
        <f>Госзадание!G26+'Иная субсидия'!G26+Внебюджет!G26</f>
        <v>0</v>
      </c>
      <c r="H34" s="105">
        <f>Госзадание!H26+'Иная субсидия'!H26+Внебюджет!H26</f>
        <v>0</v>
      </c>
    </row>
    <row r="35" spans="1:8" ht="12.75" x14ac:dyDescent="0.2">
      <c r="A35" s="100" t="s">
        <v>36</v>
      </c>
      <c r="B35" s="88" t="s">
        <v>37</v>
      </c>
      <c r="C35" s="88" t="s">
        <v>38</v>
      </c>
      <c r="D35" s="88" t="s">
        <v>413</v>
      </c>
      <c r="E35" s="105">
        <f>Госзадание!E27+'Иная субсидия'!E27+Внебюджет!E27</f>
        <v>0</v>
      </c>
      <c r="F35" s="105">
        <f>Госзадание!F27+'Иная субсидия'!F27+Внебюджет!F27</f>
        <v>0</v>
      </c>
      <c r="G35" s="105">
        <f>Госзадание!G27+'Иная субсидия'!G27+Внебюджет!G27</f>
        <v>0</v>
      </c>
      <c r="H35" s="105">
        <f>Госзадание!H27+'Иная субсидия'!H27+Внебюджет!H27</f>
        <v>0</v>
      </c>
    </row>
    <row r="36" spans="1:8" ht="12.75" x14ac:dyDescent="0.2">
      <c r="A36" s="99" t="s">
        <v>31</v>
      </c>
      <c r="B36" s="88" t="s">
        <v>241</v>
      </c>
      <c r="C36" s="88" t="s">
        <v>38</v>
      </c>
      <c r="D36" s="88"/>
      <c r="E36" s="105">
        <f>Госзадание!E28+'Иная субсидия'!E28+Внебюджет!E28</f>
        <v>0</v>
      </c>
      <c r="F36" s="105">
        <f>Госзадание!F28+'Иная субсидия'!F28+Внебюджет!F28</f>
        <v>0</v>
      </c>
      <c r="G36" s="105">
        <f>Госзадание!G28+'Иная субсидия'!G28+Внебюджет!G28</f>
        <v>0</v>
      </c>
      <c r="H36" s="105">
        <f>Госзадание!H28+'Иная субсидия'!H28+Внебюджет!H28</f>
        <v>0</v>
      </c>
    </row>
    <row r="37" spans="1:8" s="16" customFormat="1" ht="12.75" x14ac:dyDescent="0.2">
      <c r="A37" s="100" t="s">
        <v>39</v>
      </c>
      <c r="B37" s="97" t="s">
        <v>40</v>
      </c>
      <c r="C37" s="97" t="s">
        <v>41</v>
      </c>
      <c r="D37" s="88" t="s">
        <v>424</v>
      </c>
      <c r="E37" s="105">
        <f>Госзадание!E29+'Иная субсидия'!E29+Внебюджет!E29</f>
        <v>14837800</v>
      </c>
      <c r="F37" s="105">
        <f>Госзадание!F29+'Иная субсидия'!F29+Внебюджет!F29</f>
        <v>16837800</v>
      </c>
      <c r="G37" s="105">
        <f>Госзадание!G29+'Иная субсидия'!G29+Внебюджет!G29</f>
        <v>16837800</v>
      </c>
      <c r="H37" s="105">
        <f>Госзадание!H29+'Иная субсидия'!H29+Внебюджет!H29</f>
        <v>0</v>
      </c>
    </row>
    <row r="38" spans="1:8" s="16" customFormat="1" ht="12.75" x14ac:dyDescent="0.2">
      <c r="A38" s="101" t="s">
        <v>31</v>
      </c>
      <c r="B38" s="88"/>
      <c r="C38" s="88"/>
      <c r="D38" s="97"/>
      <c r="E38" s="105">
        <f>Госзадание!E30+'Иная субсидия'!E30+Внебюджет!E30</f>
        <v>0</v>
      </c>
      <c r="F38" s="105">
        <f>Госзадание!F30+'Иная субсидия'!F30+Внебюджет!F30</f>
        <v>0</v>
      </c>
      <c r="G38" s="105">
        <f>Госзадание!G30+'Иная субсидия'!G30+Внебюджет!G30</f>
        <v>0</v>
      </c>
      <c r="H38" s="105">
        <f>Госзадание!H30+'Иная субсидия'!H30+Внебюджет!H30</f>
        <v>0</v>
      </c>
    </row>
    <row r="39" spans="1:8" s="16" customFormat="1" ht="12.75" x14ac:dyDescent="0.2">
      <c r="A39" s="101" t="s">
        <v>45</v>
      </c>
      <c r="B39" s="88" t="s">
        <v>318</v>
      </c>
      <c r="C39" s="88" t="s">
        <v>41</v>
      </c>
      <c r="D39" s="285" t="s">
        <v>412</v>
      </c>
      <c r="E39" s="105">
        <f>Госзадание!E31+'Иная субсидия'!E31+Внебюджет!E31</f>
        <v>14637800</v>
      </c>
      <c r="F39" s="105">
        <f>Госзадание!F31+'Иная субсидия'!F31+Внебюджет!F31</f>
        <v>16637800</v>
      </c>
      <c r="G39" s="105">
        <f>Госзадание!G31+'Иная субсидия'!G31+Внебюджет!G31</f>
        <v>16637800</v>
      </c>
      <c r="H39" s="105">
        <f>Госзадание!H31+'Иная субсидия'!H31+Внебюджет!H31</f>
        <v>0</v>
      </c>
    </row>
    <row r="40" spans="1:8" s="16" customFormat="1" ht="12.75" x14ac:dyDescent="0.2">
      <c r="A40" s="101" t="s">
        <v>47</v>
      </c>
      <c r="B40" s="88" t="s">
        <v>319</v>
      </c>
      <c r="C40" s="88" t="s">
        <v>41</v>
      </c>
      <c r="D40" s="97"/>
      <c r="E40" s="105">
        <f>Госзадание!E32+'Иная субсидия'!E32+Внебюджет!E32</f>
        <v>0</v>
      </c>
      <c r="F40" s="105">
        <f>Госзадание!F32+'Иная субсидия'!F32+Внебюджет!F32</f>
        <v>0</v>
      </c>
      <c r="G40" s="105">
        <f>Госзадание!G32+'Иная субсидия'!G32+Внебюджет!G32</f>
        <v>0</v>
      </c>
      <c r="H40" s="105">
        <f>Госзадание!H32+'Иная субсидия'!H32+Внебюджет!H32</f>
        <v>0</v>
      </c>
    </row>
    <row r="41" spans="1:8" s="16" customFormat="1" ht="12.75" x14ac:dyDescent="0.2">
      <c r="A41" s="100" t="s">
        <v>42</v>
      </c>
      <c r="B41" s="97" t="s">
        <v>43</v>
      </c>
      <c r="C41" s="97" t="s">
        <v>44</v>
      </c>
      <c r="D41" s="340" t="s">
        <v>466</v>
      </c>
      <c r="E41" s="105">
        <f>Госзадание!E33+'Иная субсидия'!E33+Внебюджет!E33</f>
        <v>0</v>
      </c>
      <c r="F41" s="105">
        <f>Госзадание!F33+'Иная субсидия'!F33+Внебюджет!F33</f>
        <v>0</v>
      </c>
      <c r="G41" s="105">
        <f>Госзадание!G33+'Иная субсидия'!G33+Внебюджет!G33</f>
        <v>0</v>
      </c>
      <c r="H41" s="105">
        <f>Госзадание!H33+'Иная субсидия'!H33+Внебюджет!H33</f>
        <v>0</v>
      </c>
    </row>
    <row r="42" spans="1:8" ht="12.75" x14ac:dyDescent="0.2">
      <c r="A42" s="102" t="s">
        <v>31</v>
      </c>
      <c r="B42" s="399" t="s">
        <v>46</v>
      </c>
      <c r="C42" s="399" t="s">
        <v>44</v>
      </c>
      <c r="D42" s="400"/>
      <c r="E42" s="397">
        <f>Госзадание!E34+'Иная субсидия'!E34+Внебюджет!E34</f>
        <v>0</v>
      </c>
      <c r="F42" s="397">
        <f>Госзадание!F34+'Иная субсидия'!F34+Внебюджет!F34</f>
        <v>0</v>
      </c>
      <c r="G42" s="397">
        <f>Госзадание!G34+'Иная субсидия'!G34+Внебюджет!G34</f>
        <v>0</v>
      </c>
      <c r="H42" s="397">
        <f>Госзадание!H34+'Иная субсидия'!H34+Внебюджет!H34</f>
        <v>0</v>
      </c>
    </row>
    <row r="43" spans="1:8" ht="12.75" x14ac:dyDescent="0.2">
      <c r="A43" s="102" t="s">
        <v>45</v>
      </c>
      <c r="B43" s="399"/>
      <c r="C43" s="399"/>
      <c r="D43" s="400"/>
      <c r="E43" s="398" t="e">
        <f>Госзадание!E35+#REF!+'Иная субсидия'!E35+#REF!+#REF!+#REF!+#REF!+Внебюджет!E35</f>
        <v>#REF!</v>
      </c>
      <c r="F43" s="398" t="e">
        <f>Госзадание!F35+#REF!+'Иная субсидия'!F35+#REF!+#REF!+#REF!+#REF!+Внебюджет!F35</f>
        <v>#REF!</v>
      </c>
      <c r="G43" s="398" t="e">
        <f>Госзадание!G35+#REF!+'Иная субсидия'!G35+#REF!+#REF!+#REF!+#REF!+Внебюджет!G35</f>
        <v>#REF!</v>
      </c>
      <c r="H43" s="398" t="e">
        <f>Госзадание!H35+#REF!+'Иная субсидия'!H35+#REF!+#REF!+#REF!+#REF!+Внебюджет!H35</f>
        <v>#REF!</v>
      </c>
    </row>
    <row r="44" spans="1:8" ht="12.75" x14ac:dyDescent="0.2">
      <c r="A44" s="101" t="s">
        <v>47</v>
      </c>
      <c r="B44" s="88" t="s">
        <v>48</v>
      </c>
      <c r="C44" s="88" t="s">
        <v>44</v>
      </c>
      <c r="D44" s="88"/>
      <c r="E44" s="105">
        <f>Госзадание!E36+'Иная субсидия'!E36+Внебюджет!E36</f>
        <v>0</v>
      </c>
      <c r="F44" s="105">
        <f>Госзадание!F36+'Иная субсидия'!F36+Внебюджет!F36</f>
        <v>0</v>
      </c>
      <c r="G44" s="105">
        <f>Госзадание!G36+'Иная субсидия'!G36+Внебюджет!G36</f>
        <v>0</v>
      </c>
      <c r="H44" s="105">
        <f>Госзадание!H36+'Иная субсидия'!H36+Внебюджет!H36</f>
        <v>0</v>
      </c>
    </row>
    <row r="45" spans="1:8" s="16" customFormat="1" ht="12.75" x14ac:dyDescent="0.2">
      <c r="A45" s="100" t="s">
        <v>49</v>
      </c>
      <c r="B45" s="97" t="s">
        <v>50</v>
      </c>
      <c r="C45" s="97"/>
      <c r="D45" s="97"/>
      <c r="E45" s="105">
        <f>Госзадание!E37+'Иная субсидия'!E37+Внебюджет!E37</f>
        <v>0</v>
      </c>
      <c r="F45" s="105">
        <f>Госзадание!F37+'Иная субсидия'!F37+Внебюджет!F37</f>
        <v>0</v>
      </c>
      <c r="G45" s="105">
        <f>Госзадание!G37+'Иная субсидия'!G37+Внебюджет!G37</f>
        <v>0</v>
      </c>
      <c r="H45" s="105">
        <f>Госзадание!H37+'Иная субсидия'!H37+Внебюджет!H37</f>
        <v>0</v>
      </c>
    </row>
    <row r="46" spans="1:8" s="16" customFormat="1" ht="12.75" x14ac:dyDescent="0.2">
      <c r="A46" s="101" t="s">
        <v>31</v>
      </c>
      <c r="B46" s="88"/>
      <c r="C46" s="88"/>
      <c r="D46" s="97"/>
      <c r="E46" s="105">
        <f>Госзадание!E38+'Иная субсидия'!E38+Внебюджет!E38</f>
        <v>0</v>
      </c>
      <c r="F46" s="105">
        <f>Госзадание!F38+'Иная субсидия'!F38+Внебюджет!F38</f>
        <v>0</v>
      </c>
      <c r="G46" s="105">
        <f>Госзадание!G38+'Иная субсидия'!G38+Внебюджет!G38</f>
        <v>0</v>
      </c>
      <c r="H46" s="105">
        <f>Госзадание!H38+'Иная субсидия'!H38+Внебюджет!H38</f>
        <v>0</v>
      </c>
    </row>
    <row r="47" spans="1:8" ht="15.75" x14ac:dyDescent="0.2">
      <c r="A47" s="98" t="s">
        <v>278</v>
      </c>
      <c r="B47" s="88" t="s">
        <v>52</v>
      </c>
      <c r="C47" s="88" t="s">
        <v>24</v>
      </c>
      <c r="D47" s="88" t="s">
        <v>453</v>
      </c>
      <c r="E47" s="105">
        <f>Госзадание!E39+'Иная субсидия'!E39+Внебюджет!E39</f>
        <v>4000</v>
      </c>
      <c r="F47" s="105">
        <f>Госзадание!F39+'Иная субсидия'!F39+Внебюджет!F39</f>
        <v>4000</v>
      </c>
      <c r="G47" s="105">
        <f>Госзадание!G39+'Иная субсидия'!G39+Внебюджет!G39</f>
        <v>4000</v>
      </c>
      <c r="H47" s="105">
        <f>Госзадание!H39+'Иная субсидия'!H39+Внебюджет!H39</f>
        <v>0</v>
      </c>
    </row>
    <row r="48" spans="1:8" ht="25.5" x14ac:dyDescent="0.2">
      <c r="A48" s="101" t="s">
        <v>221</v>
      </c>
      <c r="B48" s="88" t="s">
        <v>53</v>
      </c>
      <c r="C48" s="88" t="s">
        <v>54</v>
      </c>
      <c r="D48" s="88"/>
      <c r="E48" s="105">
        <f>Госзадание!E40+'Иная субсидия'!E40+Внебюджет!E40</f>
        <v>0</v>
      </c>
      <c r="F48" s="105">
        <f>Госзадание!F40+'Иная субсидия'!F40+Внебюджет!F40</f>
        <v>0</v>
      </c>
      <c r="G48" s="105">
        <f>Госзадание!G40+'Иная субсидия'!G40+Внебюджет!G40</f>
        <v>0</v>
      </c>
      <c r="H48" s="105" t="s">
        <v>24</v>
      </c>
    </row>
    <row r="49" spans="1:8" ht="12.75" x14ac:dyDescent="0.2">
      <c r="A49" s="96" t="s">
        <v>55</v>
      </c>
      <c r="B49" s="97" t="s">
        <v>56</v>
      </c>
      <c r="C49" s="97" t="s">
        <v>24</v>
      </c>
      <c r="D49" s="88"/>
      <c r="E49" s="105">
        <f>Госзадание!E41+'Иная субсидия'!E41+Внебюджет!E41</f>
        <v>141817760</v>
      </c>
      <c r="F49" s="105">
        <f>Госзадание!F41+'Иная субсидия'!F41+Внебюджет!F41</f>
        <v>146817570</v>
      </c>
      <c r="G49" s="105">
        <f>Госзадание!G41+'Иная субсидия'!G41+Внебюджет!G41</f>
        <v>151222420</v>
      </c>
      <c r="H49" s="105">
        <f>Госзадание!H41+'Иная субсидия'!H41+Внебюджет!H41</f>
        <v>0</v>
      </c>
    </row>
    <row r="50" spans="1:8" ht="25.5" x14ac:dyDescent="0.2">
      <c r="A50" s="99" t="s">
        <v>57</v>
      </c>
      <c r="B50" s="88" t="s">
        <v>58</v>
      </c>
      <c r="C50" s="88" t="s">
        <v>24</v>
      </c>
      <c r="D50" s="88"/>
      <c r="E50" s="105">
        <f>Госзадание!E42+'Иная субсидия'!E42+Внебюджет!E42</f>
        <v>104684100</v>
      </c>
      <c r="F50" s="105">
        <f>Госзадание!F42+'Иная субсидия'!F42+Внебюджет!F42</f>
        <v>108353040</v>
      </c>
      <c r="G50" s="105">
        <f>Госзадание!G42+'Иная субсидия'!G42+Внебюджет!G42</f>
        <v>112757890</v>
      </c>
      <c r="H50" s="105" t="s">
        <v>24</v>
      </c>
    </row>
    <row r="51" spans="1:8" ht="25.5" x14ac:dyDescent="0.2">
      <c r="A51" s="101" t="s">
        <v>59</v>
      </c>
      <c r="B51" s="88" t="s">
        <v>60</v>
      </c>
      <c r="C51" s="88" t="s">
        <v>61</v>
      </c>
      <c r="D51" s="220" t="s">
        <v>310</v>
      </c>
      <c r="E51" s="105">
        <f>Госзадание!E43+'Иная субсидия'!E43+Внебюджет!E43</f>
        <v>79674580</v>
      </c>
      <c r="F51" s="105">
        <f>Госзадание!F43+'Иная субсидия'!F43+Внебюджет!F43</f>
        <v>82492510</v>
      </c>
      <c r="G51" s="105">
        <f>Госзадание!G43+'Иная субсидия'!G43+Внебюджет!G43</f>
        <v>85875640</v>
      </c>
      <c r="H51" s="105" t="s">
        <v>24</v>
      </c>
    </row>
    <row r="52" spans="1:8" ht="22.5" customHeight="1" x14ac:dyDescent="0.2">
      <c r="A52" s="101" t="s">
        <v>62</v>
      </c>
      <c r="B52" s="88" t="s">
        <v>63</v>
      </c>
      <c r="C52" s="88" t="s">
        <v>64</v>
      </c>
      <c r="D52" s="221" t="s">
        <v>467</v>
      </c>
      <c r="E52" s="105">
        <f>Госзадание!E44+'Иная субсидия'!E44+Внебюджет!E44</f>
        <v>788200</v>
      </c>
      <c r="F52" s="105">
        <f>Госзадание!F44+'Иная субсидия'!F44+Внебюджет!F44</f>
        <v>788200</v>
      </c>
      <c r="G52" s="105">
        <f>Госзадание!G44+'Иная субсидия'!G44+Внебюджет!G44</f>
        <v>788200</v>
      </c>
      <c r="H52" s="105" t="s">
        <v>24</v>
      </c>
    </row>
    <row r="53" spans="1:8" ht="25.5" x14ac:dyDescent="0.2">
      <c r="A53" s="101" t="s">
        <v>65</v>
      </c>
      <c r="B53" s="88" t="s">
        <v>66</v>
      </c>
      <c r="C53" s="88" t="s">
        <v>67</v>
      </c>
      <c r="D53" s="220" t="s">
        <v>430</v>
      </c>
      <c r="E53" s="105">
        <f>Госзадание!E45+'Иная субсидия'!E45+Внебюджет!E45</f>
        <v>220000</v>
      </c>
      <c r="F53" s="105">
        <f>Госзадание!F45+'Иная субсидия'!F45+Внебюджет!F45</f>
        <v>220000</v>
      </c>
      <c r="G53" s="105">
        <f>Госзадание!G45+'Иная субсидия'!G45+Внебюджет!G45</f>
        <v>220000</v>
      </c>
      <c r="H53" s="105" t="s">
        <v>24</v>
      </c>
    </row>
    <row r="54" spans="1:8" ht="25.5" x14ac:dyDescent="0.2">
      <c r="A54" s="101" t="s">
        <v>68</v>
      </c>
      <c r="B54" s="88" t="s">
        <v>69</v>
      </c>
      <c r="C54" s="88" t="s">
        <v>70</v>
      </c>
      <c r="D54" s="88"/>
      <c r="E54" s="105">
        <f>Госзадание!E46+'Иная субсидия'!E46+Внебюджет!E46</f>
        <v>24001320</v>
      </c>
      <c r="F54" s="105">
        <f>Госзадание!F46+'Иная субсидия'!F46+Внебюджет!F46</f>
        <v>24852330</v>
      </c>
      <c r="G54" s="105">
        <f>Госзадание!G46+'Иная субсидия'!G46+Внебюджет!G46</f>
        <v>25874050</v>
      </c>
      <c r="H54" s="105" t="s">
        <v>24</v>
      </c>
    </row>
    <row r="55" spans="1:8" ht="25.5" x14ac:dyDescent="0.2">
      <c r="A55" s="103" t="s">
        <v>248</v>
      </c>
      <c r="B55" s="88" t="s">
        <v>246</v>
      </c>
      <c r="C55" s="88" t="s">
        <v>70</v>
      </c>
      <c r="D55" s="220" t="s">
        <v>303</v>
      </c>
      <c r="E55" s="105">
        <f>Госзадание!E47+'Иная субсидия'!E47+Внебюджет!E47</f>
        <v>24001320</v>
      </c>
      <c r="F55" s="105">
        <f>Госзадание!F47+'Иная субсидия'!F47+Внебюджет!F47</f>
        <v>24852330</v>
      </c>
      <c r="G55" s="105">
        <f>Госзадание!G47+'Иная субсидия'!G47+Внебюджет!G47</f>
        <v>25874050</v>
      </c>
      <c r="H55" s="105">
        <f>Госзадание!H47+'Иная субсидия'!H47+Внебюджет!H47</f>
        <v>0</v>
      </c>
    </row>
    <row r="56" spans="1:8" ht="12.75" x14ac:dyDescent="0.2">
      <c r="A56" s="103" t="s">
        <v>243</v>
      </c>
      <c r="B56" s="88" t="s">
        <v>247</v>
      </c>
      <c r="C56" s="88" t="s">
        <v>70</v>
      </c>
      <c r="D56" s="88" t="s">
        <v>465</v>
      </c>
      <c r="E56" s="105">
        <f>Госзадание!E48+'Иная субсидия'!E48+Внебюджет!E48</f>
        <v>0</v>
      </c>
      <c r="F56" s="105">
        <f>Госзадание!F48+'Иная субсидия'!F48+Внебюджет!F48</f>
        <v>0</v>
      </c>
      <c r="G56" s="105">
        <f>Госзадание!G48+'Иная субсидия'!G48+Внебюджет!G48</f>
        <v>0</v>
      </c>
      <c r="H56" s="105">
        <f>Госзадание!H48+'Иная субсидия'!H48+Внебюджет!H48</f>
        <v>0</v>
      </c>
    </row>
    <row r="57" spans="1:8" ht="25.5" x14ac:dyDescent="0.2">
      <c r="A57" s="101" t="s">
        <v>244</v>
      </c>
      <c r="B57" s="88" t="s">
        <v>320</v>
      </c>
      <c r="C57" s="88" t="s">
        <v>249</v>
      </c>
      <c r="D57" s="88"/>
      <c r="E57" s="105">
        <f>Госзадание!E49+'Иная субсидия'!E49+Внебюджет!E49</f>
        <v>0</v>
      </c>
      <c r="F57" s="105">
        <f>Госзадание!F49+'Иная субсидия'!F49+Внебюджет!F49</f>
        <v>0</v>
      </c>
      <c r="G57" s="105">
        <f>Госзадание!G49+'Иная субсидия'!G49+Внебюджет!G49</f>
        <v>0</v>
      </c>
      <c r="H57" s="105">
        <f>Госзадание!H49+'Иная субсидия'!H49+Внебюджет!H49</f>
        <v>0</v>
      </c>
    </row>
    <row r="58" spans="1:8" ht="12.75" x14ac:dyDescent="0.2">
      <c r="A58" s="103" t="s">
        <v>31</v>
      </c>
      <c r="B58" s="88"/>
      <c r="C58" s="88"/>
      <c r="D58" s="88"/>
      <c r="E58" s="105">
        <f>Госзадание!E50+'Иная субсидия'!E50+Внебюджет!E50</f>
        <v>0</v>
      </c>
      <c r="F58" s="105">
        <f>Госзадание!F50+'Иная субсидия'!F50+Внебюджет!F50</f>
        <v>0</v>
      </c>
      <c r="G58" s="105">
        <f>Госзадание!G50+'Иная субсидия'!G50+Внебюджет!G50</f>
        <v>0</v>
      </c>
      <c r="H58" s="105">
        <f>Госзадание!H50+'Иная субсидия'!H50+Внебюджет!H50</f>
        <v>0</v>
      </c>
    </row>
    <row r="59" spans="1:8" ht="12.75" x14ac:dyDescent="0.2">
      <c r="A59" s="103" t="s">
        <v>245</v>
      </c>
      <c r="B59" s="88" t="s">
        <v>321</v>
      </c>
      <c r="C59" s="88" t="s">
        <v>249</v>
      </c>
      <c r="D59" s="88"/>
      <c r="E59" s="105">
        <f>Госзадание!E51+'Иная субсидия'!E51+Внебюджет!E51</f>
        <v>0</v>
      </c>
      <c r="F59" s="105">
        <f>Госзадание!F51+'Иная субсидия'!F51+Внебюджет!F51</f>
        <v>0</v>
      </c>
      <c r="G59" s="105">
        <f>Госзадание!G51+'Иная субсидия'!G51+Внебюджет!G51</f>
        <v>0</v>
      </c>
      <c r="H59" s="105">
        <f>Госзадание!H51+'Иная субсидия'!H51+Внебюджет!H51</f>
        <v>0</v>
      </c>
    </row>
    <row r="60" spans="1:8" ht="12.75" x14ac:dyDescent="0.2">
      <c r="A60" s="98" t="s">
        <v>71</v>
      </c>
      <c r="B60" s="88" t="s">
        <v>72</v>
      </c>
      <c r="C60" s="88" t="s">
        <v>73</v>
      </c>
      <c r="D60" s="88"/>
      <c r="E60" s="105">
        <f>Госзадание!E52+'Иная субсидия'!E52+Внебюджет!E52</f>
        <v>14511475</v>
      </c>
      <c r="F60" s="105">
        <f>Госзадание!F52+'Иная субсидия'!F52+Внебюджет!F52</f>
        <v>16511475</v>
      </c>
      <c r="G60" s="105">
        <f>Госзадание!G52+'Иная субсидия'!G52+Внебюджет!G52</f>
        <v>16511475</v>
      </c>
      <c r="H60" s="105" t="s">
        <v>24</v>
      </c>
    </row>
    <row r="61" spans="1:8" ht="25.5" x14ac:dyDescent="0.2">
      <c r="A61" s="101" t="s">
        <v>74</v>
      </c>
      <c r="B61" s="88" t="s">
        <v>75</v>
      </c>
      <c r="C61" s="88" t="s">
        <v>76</v>
      </c>
      <c r="D61" s="88"/>
      <c r="E61" s="105">
        <f>Госзадание!E53+'Иная субсидия'!E53+Внебюджет!E53</f>
        <v>10331235</v>
      </c>
      <c r="F61" s="105">
        <f>Госзадание!F53+'Иная субсидия'!F53+Внебюджет!F53</f>
        <v>10331235</v>
      </c>
      <c r="G61" s="105">
        <f>Госзадание!G53+'Иная субсидия'!G53+Внебюджет!G53</f>
        <v>10331235</v>
      </c>
      <c r="H61" s="105" t="s">
        <v>24</v>
      </c>
    </row>
    <row r="62" spans="1:8" ht="12.75" x14ac:dyDescent="0.2">
      <c r="A62" s="103" t="s">
        <v>113</v>
      </c>
      <c r="B62" s="88"/>
      <c r="C62" s="88"/>
      <c r="D62" s="88"/>
      <c r="E62" s="105">
        <f>Госзадание!E54+'Иная субсидия'!E54+Внебюджет!E54</f>
        <v>0</v>
      </c>
      <c r="F62" s="105">
        <f>Госзадание!F54+'Иная субсидия'!F54+Внебюджет!F54</f>
        <v>0</v>
      </c>
      <c r="G62" s="105">
        <f>Госзадание!G54+'Иная субсидия'!G54+Внебюджет!G54</f>
        <v>0</v>
      </c>
      <c r="H62" s="105">
        <f>Госзадание!H54+'Иная субсидия'!H54+Внебюджет!H54</f>
        <v>0</v>
      </c>
    </row>
    <row r="63" spans="1:8" s="290" customFormat="1" ht="25.5" x14ac:dyDescent="0.2">
      <c r="A63" s="103" t="s">
        <v>250</v>
      </c>
      <c r="B63" s="289" t="s">
        <v>251</v>
      </c>
      <c r="C63" s="289" t="s">
        <v>429</v>
      </c>
      <c r="D63" s="289" t="s">
        <v>450</v>
      </c>
      <c r="E63" s="105">
        <f>Госзадание!E55+'Иная субсидия'!E55+Внебюджет!E55</f>
        <v>10331235</v>
      </c>
      <c r="F63" s="105">
        <f>Госзадание!F55+'Иная субсидия'!F55+Внебюджет!F55</f>
        <v>10331235</v>
      </c>
      <c r="G63" s="105">
        <f>Госзадание!G55+'Иная субсидия'!G55+Внебюджет!G55</f>
        <v>10331235</v>
      </c>
      <c r="H63" s="105">
        <f>Госзадание!H54+'Иная субсидия'!H54+Внебюджет!H54</f>
        <v>0</v>
      </c>
    </row>
    <row r="64" spans="1:8" ht="25.5" x14ac:dyDescent="0.2">
      <c r="A64" s="103" t="s">
        <v>250</v>
      </c>
      <c r="B64" s="88" t="s">
        <v>443</v>
      </c>
      <c r="C64" s="88" t="s">
        <v>427</v>
      </c>
      <c r="D64" s="88" t="s">
        <v>459</v>
      </c>
      <c r="E64" s="105">
        <f>Госзадание!E56+'Иная субсидия'!E56+Внебюджет!E56</f>
        <v>0</v>
      </c>
      <c r="F64" s="105">
        <f>Госзадание!F56+'Иная субсидия'!F56+Внебюджет!F56</f>
        <v>0</v>
      </c>
      <c r="G64" s="105">
        <f>Госзадание!G56+'Иная субсидия'!G56+Внебюджет!G56</f>
        <v>0</v>
      </c>
      <c r="H64" s="105">
        <f>Госзадание!H56+'Иная субсидия'!H56+Внебюджет!H56</f>
        <v>0</v>
      </c>
    </row>
    <row r="65" spans="1:8" ht="25.5" x14ac:dyDescent="0.2">
      <c r="A65" s="101" t="s">
        <v>77</v>
      </c>
      <c r="B65" s="88" t="s">
        <v>78</v>
      </c>
      <c r="C65" s="88" t="s">
        <v>79</v>
      </c>
      <c r="D65" s="88" t="s">
        <v>285</v>
      </c>
      <c r="E65" s="105">
        <f>Госзадание!E57+'Иная субсидия'!E57+Внебюджет!E57</f>
        <v>4180240</v>
      </c>
      <c r="F65" s="105">
        <f>Госзадание!F57+'Иная субсидия'!F57+Внебюджет!F57</f>
        <v>6180240</v>
      </c>
      <c r="G65" s="105">
        <f>Госзадание!G57+'Иная субсидия'!G57+Внебюджет!G57</f>
        <v>6180240</v>
      </c>
      <c r="H65" s="105" t="s">
        <v>24</v>
      </c>
    </row>
    <row r="66" spans="1:8" ht="38.25" x14ac:dyDescent="0.2">
      <c r="A66" s="101" t="s">
        <v>80</v>
      </c>
      <c r="B66" s="88" t="s">
        <v>81</v>
      </c>
      <c r="C66" s="88" t="s">
        <v>82</v>
      </c>
      <c r="D66" s="88" t="s">
        <v>449</v>
      </c>
      <c r="E66" s="105">
        <f>Госзадание!E58+'Иная субсидия'!E58+Внебюджет!E58</f>
        <v>0</v>
      </c>
      <c r="F66" s="105">
        <f>Госзадание!F58+'Иная субсидия'!F58+Внебюджет!F58</f>
        <v>0</v>
      </c>
      <c r="G66" s="105">
        <f>Госзадание!G58+'Иная субсидия'!G58+Внебюджет!G58</f>
        <v>0</v>
      </c>
      <c r="H66" s="105" t="s">
        <v>24</v>
      </c>
    </row>
    <row r="67" spans="1:8" ht="12.75" x14ac:dyDescent="0.2">
      <c r="A67" s="101" t="s">
        <v>322</v>
      </c>
      <c r="B67" s="88" t="s">
        <v>252</v>
      </c>
      <c r="C67" s="88" t="s">
        <v>253</v>
      </c>
      <c r="D67" s="88"/>
      <c r="E67" s="105">
        <f>Госзадание!E59+'Иная субсидия'!E59+Внебюджет!E59</f>
        <v>0</v>
      </c>
      <c r="F67" s="105">
        <f>Госзадание!F59+'Иная субсидия'!F59+Внебюджет!F59</f>
        <v>0</v>
      </c>
      <c r="G67" s="105">
        <f>Госзадание!G59+'Иная субсидия'!G59+Внебюджет!G59</f>
        <v>0</v>
      </c>
      <c r="H67" s="105">
        <f>Госзадание!H59+'Иная субсидия'!H59+Внебюджет!H59</f>
        <v>0</v>
      </c>
    </row>
    <row r="68" spans="1:8" ht="12.75" x14ac:dyDescent="0.2">
      <c r="A68" s="98" t="s">
        <v>83</v>
      </c>
      <c r="B68" s="88" t="s">
        <v>84</v>
      </c>
      <c r="C68" s="88" t="s">
        <v>85</v>
      </c>
      <c r="D68" s="88"/>
      <c r="E68" s="105">
        <f>Госзадание!E60+'Иная субсидия'!E60+Внебюджет!E60</f>
        <v>757000</v>
      </c>
      <c r="F68" s="105">
        <f>Госзадание!F60+'Иная субсидия'!F60+Внебюджет!F60</f>
        <v>757000</v>
      </c>
      <c r="G68" s="105">
        <f>Госзадание!G60+'Иная субсидия'!G60+Внебюджет!G60</f>
        <v>757000</v>
      </c>
      <c r="H68" s="105" t="s">
        <v>24</v>
      </c>
    </row>
    <row r="69" spans="1:8" ht="25.5" x14ac:dyDescent="0.2">
      <c r="A69" s="101" t="s">
        <v>86</v>
      </c>
      <c r="B69" s="88" t="s">
        <v>87</v>
      </c>
      <c r="C69" s="88" t="s">
        <v>88</v>
      </c>
      <c r="D69" s="88" t="s">
        <v>304</v>
      </c>
      <c r="E69" s="105">
        <f>Госзадание!E61+'Иная субсидия'!E61+Внебюджет!E61</f>
        <v>662856</v>
      </c>
      <c r="F69" s="105">
        <f>Госзадание!F61+'Иная субсидия'!F61+Внебюджет!F61</f>
        <v>662856</v>
      </c>
      <c r="G69" s="105">
        <f>Госзадание!G61+'Иная субсидия'!G61+Внебюджет!G61</f>
        <v>662856</v>
      </c>
      <c r="H69" s="105" t="s">
        <v>24</v>
      </c>
    </row>
    <row r="70" spans="1:8" ht="25.5" x14ac:dyDescent="0.2">
      <c r="A70" s="101" t="s">
        <v>89</v>
      </c>
      <c r="B70" s="88" t="s">
        <v>90</v>
      </c>
      <c r="C70" s="88" t="s">
        <v>91</v>
      </c>
      <c r="D70" s="88" t="s">
        <v>304</v>
      </c>
      <c r="E70" s="105">
        <f>Госзадание!E62+'Иная субсидия'!E62+Внебюджет!E62</f>
        <v>52144</v>
      </c>
      <c r="F70" s="105">
        <f>Госзадание!F62+'Иная субсидия'!F62+Внебюджет!F62</f>
        <v>52144</v>
      </c>
      <c r="G70" s="105">
        <f>Госзадание!G62+'Иная субсидия'!G62+Внебюджет!G62</f>
        <v>52144</v>
      </c>
      <c r="H70" s="105" t="s">
        <v>24</v>
      </c>
    </row>
    <row r="71" spans="1:8" ht="12.75" x14ac:dyDescent="0.2">
      <c r="A71" s="101" t="s">
        <v>92</v>
      </c>
      <c r="B71" s="88" t="s">
        <v>93</v>
      </c>
      <c r="C71" s="88" t="s">
        <v>94</v>
      </c>
      <c r="D71" s="88" t="s">
        <v>307</v>
      </c>
      <c r="E71" s="105">
        <f>Госзадание!E63+'Иная субсидия'!E63+Внебюджет!E63</f>
        <v>42000</v>
      </c>
      <c r="F71" s="105">
        <f>Госзадание!F63+'Иная субсидия'!F63+Внебюджет!F63</f>
        <v>42000</v>
      </c>
      <c r="G71" s="105">
        <f>Госзадание!G63+'Иная субсидия'!G63+Внебюджет!G63</f>
        <v>42000</v>
      </c>
      <c r="H71" s="105" t="s">
        <v>24</v>
      </c>
    </row>
    <row r="72" spans="1:8" ht="12.75" x14ac:dyDescent="0.2">
      <c r="A72" s="98" t="s">
        <v>254</v>
      </c>
      <c r="B72" s="88" t="s">
        <v>255</v>
      </c>
      <c r="C72" s="88" t="s">
        <v>242</v>
      </c>
      <c r="D72" s="88"/>
      <c r="E72" s="105">
        <f>Госзадание!E64+'Иная субсидия'!E64+Внебюджет!E64</f>
        <v>0</v>
      </c>
      <c r="F72" s="105">
        <f>Госзадание!F64+'Иная субсидия'!F64+Внебюджет!F64</f>
        <v>0</v>
      </c>
      <c r="G72" s="105">
        <f>Госзадание!G64+'Иная субсидия'!G64+Внебюджет!G64</f>
        <v>0</v>
      </c>
      <c r="H72" s="105">
        <f>Госзадание!H64+'Иная субсидия'!H64+Внебюджет!H64</f>
        <v>0</v>
      </c>
    </row>
    <row r="73" spans="1:8" ht="12.75" x14ac:dyDescent="0.2">
      <c r="A73" s="101" t="s">
        <v>113</v>
      </c>
      <c r="B73" s="88"/>
      <c r="C73" s="88"/>
      <c r="D73" s="88"/>
      <c r="E73" s="105">
        <f>Госзадание!E65+'Иная субсидия'!E65+Внебюджет!E65</f>
        <v>0</v>
      </c>
      <c r="F73" s="105">
        <f>Госзадание!F65+'Иная субсидия'!F65+Внебюджет!F65</f>
        <v>0</v>
      </c>
      <c r="G73" s="105">
        <f>Госзадание!G65+'Иная субсидия'!G65+Внебюджет!G65</f>
        <v>0</v>
      </c>
      <c r="H73" s="105">
        <f>Госзадание!H65+'Иная субсидия'!H65+Внебюджет!H65</f>
        <v>0</v>
      </c>
    </row>
    <row r="74" spans="1:8" ht="12.75" x14ac:dyDescent="0.2">
      <c r="A74" s="101" t="s">
        <v>323</v>
      </c>
      <c r="B74" s="88" t="s">
        <v>257</v>
      </c>
      <c r="C74" s="88" t="s">
        <v>324</v>
      </c>
      <c r="D74" s="88"/>
      <c r="E74" s="105"/>
      <c r="F74" s="105"/>
      <c r="G74" s="105"/>
      <c r="H74" s="105"/>
    </row>
    <row r="75" spans="1:8" ht="12.75" x14ac:dyDescent="0.2">
      <c r="A75" s="101" t="s">
        <v>325</v>
      </c>
      <c r="B75" s="88" t="s">
        <v>259</v>
      </c>
      <c r="C75" s="88" t="s">
        <v>326</v>
      </c>
      <c r="D75" s="88"/>
      <c r="E75" s="105"/>
      <c r="F75" s="105"/>
      <c r="G75" s="105"/>
      <c r="H75" s="105"/>
    </row>
    <row r="76" spans="1:8" ht="25.5" x14ac:dyDescent="0.2">
      <c r="A76" s="101" t="s">
        <v>327</v>
      </c>
      <c r="B76" s="88" t="s">
        <v>261</v>
      </c>
      <c r="C76" s="88" t="s">
        <v>328</v>
      </c>
      <c r="D76" s="88"/>
      <c r="E76" s="105"/>
      <c r="F76" s="105"/>
      <c r="G76" s="105"/>
      <c r="H76" s="105"/>
    </row>
    <row r="77" spans="1:8" ht="12.75" x14ac:dyDescent="0.2">
      <c r="A77" s="101" t="s">
        <v>256</v>
      </c>
      <c r="B77" s="88" t="s">
        <v>329</v>
      </c>
      <c r="C77" s="88" t="s">
        <v>262</v>
      </c>
      <c r="D77" s="88"/>
      <c r="E77" s="105">
        <f>Госзадание!E69+'Иная субсидия'!E69+Внебюджет!E69</f>
        <v>0</v>
      </c>
      <c r="F77" s="105">
        <f>Госзадание!F69+'Иная субсидия'!F69+Внебюджет!F69</f>
        <v>0</v>
      </c>
      <c r="G77" s="105">
        <f>Госзадание!G69+'Иная субсидия'!G69+Внебюджет!G69</f>
        <v>0</v>
      </c>
      <c r="H77" s="105">
        <f>Госзадание!H69+'Иная субсидия'!H69+Внебюджет!H69</f>
        <v>0</v>
      </c>
    </row>
    <row r="78" spans="1:8" ht="12.75" x14ac:dyDescent="0.2">
      <c r="A78" s="101" t="s">
        <v>258</v>
      </c>
      <c r="B78" s="88" t="s">
        <v>330</v>
      </c>
      <c r="C78" s="88" t="s">
        <v>263</v>
      </c>
      <c r="D78" s="88"/>
      <c r="E78" s="105">
        <f>Госзадание!E70+'Иная субсидия'!E70+Внебюджет!E70</f>
        <v>0</v>
      </c>
      <c r="F78" s="105">
        <f>Госзадание!F70+'Иная субсидия'!F70+Внебюджет!F70</f>
        <v>0</v>
      </c>
      <c r="G78" s="105">
        <f>Госзадание!G70+'Иная субсидия'!G70+Внебюджет!G70</f>
        <v>0</v>
      </c>
      <c r="H78" s="105">
        <f>Госзадание!H70+'Иная субсидия'!H70+Внебюджет!H70</f>
        <v>0</v>
      </c>
    </row>
    <row r="79" spans="1:8" ht="25.5" x14ac:dyDescent="0.2">
      <c r="A79" s="101" t="s">
        <v>260</v>
      </c>
      <c r="B79" s="88" t="s">
        <v>331</v>
      </c>
      <c r="C79" s="88" t="s">
        <v>264</v>
      </c>
      <c r="D79" s="88"/>
      <c r="E79" s="105">
        <f>Госзадание!E71+'Иная субсидия'!E71+Внебюджет!E71</f>
        <v>0</v>
      </c>
      <c r="F79" s="105">
        <f>Госзадание!F71+'Иная субсидия'!F71+Внебюджет!F71</f>
        <v>0</v>
      </c>
      <c r="G79" s="105">
        <f>Госзадание!G71+'Иная субсидия'!G71+Внебюджет!G71</f>
        <v>0</v>
      </c>
      <c r="H79" s="105">
        <f>Госзадание!H71+'Иная субсидия'!H71+Внебюджет!H71</f>
        <v>0</v>
      </c>
    </row>
    <row r="80" spans="1:8" ht="12.75" x14ac:dyDescent="0.2">
      <c r="A80" s="98" t="s">
        <v>95</v>
      </c>
      <c r="B80" s="88" t="s">
        <v>96</v>
      </c>
      <c r="C80" s="88" t="s">
        <v>24</v>
      </c>
      <c r="D80" s="88"/>
      <c r="E80" s="105">
        <f>Госзадание!E72+'Иная субсидия'!E72+Внебюджет!E72</f>
        <v>0</v>
      </c>
      <c r="F80" s="105">
        <f>Госзадание!F72+'Иная субсидия'!F72+Внебюджет!F72</f>
        <v>0</v>
      </c>
      <c r="G80" s="105">
        <f>Госзадание!G72+'Иная субсидия'!G72+Внебюджет!G72</f>
        <v>0</v>
      </c>
      <c r="H80" s="105" t="s">
        <v>24</v>
      </c>
    </row>
    <row r="81" spans="1:8" ht="25.5" x14ac:dyDescent="0.2">
      <c r="A81" s="101" t="s">
        <v>97</v>
      </c>
      <c r="B81" s="88" t="s">
        <v>98</v>
      </c>
      <c r="C81" s="88" t="s">
        <v>99</v>
      </c>
      <c r="D81" s="88" t="s">
        <v>470</v>
      </c>
      <c r="E81" s="105">
        <f>Госзадание!E73+'Иная субсидия'!E73+Внебюджет!E73</f>
        <v>0</v>
      </c>
      <c r="F81" s="105">
        <f>Госзадание!F73+'Иная субсидия'!F73+Внебюджет!F73</f>
        <v>0</v>
      </c>
      <c r="G81" s="105">
        <f>Госзадание!G73+'Иная субсидия'!G73+Внебюджет!G73</f>
        <v>0</v>
      </c>
      <c r="H81" s="105" t="s">
        <v>24</v>
      </c>
    </row>
    <row r="82" spans="1:8" ht="15.75" x14ac:dyDescent="0.2">
      <c r="A82" s="98" t="s">
        <v>279</v>
      </c>
      <c r="B82" s="88" t="s">
        <v>101</v>
      </c>
      <c r="C82" s="88" t="s">
        <v>24</v>
      </c>
      <c r="D82" s="88"/>
      <c r="E82" s="105">
        <f>Госзадание!E74+'Иная субсидия'!E74+Внебюджет!E74</f>
        <v>21865185</v>
      </c>
      <c r="F82" s="105">
        <f>Госзадание!F74+'Иная субсидия'!F74+Внебюджет!F74</f>
        <v>21196055</v>
      </c>
      <c r="G82" s="105">
        <f>Госзадание!G74+'Иная субсидия'!G74+Внебюджет!G74</f>
        <v>21196055</v>
      </c>
      <c r="H82" s="105">
        <f>Госзадание!H74+'Иная субсидия'!H74+Внебюджет!H74</f>
        <v>0</v>
      </c>
    </row>
    <row r="83" spans="1:8" ht="25.5" x14ac:dyDescent="0.2">
      <c r="A83" s="101" t="s">
        <v>423</v>
      </c>
      <c r="B83" s="88" t="s">
        <v>102</v>
      </c>
      <c r="C83" s="88" t="s">
        <v>103</v>
      </c>
      <c r="D83" s="88"/>
      <c r="E83" s="105">
        <f>Госзадание!E75+'Иная субсидия'!E75+Внебюджет!E75</f>
        <v>0</v>
      </c>
      <c r="F83" s="105">
        <f>Госзадание!F75+'Иная субсидия'!F75+Внебюджет!F75</f>
        <v>0</v>
      </c>
      <c r="G83" s="105">
        <f>Госзадание!G75+'Иная субсидия'!G75+Внебюджет!G75</f>
        <v>0</v>
      </c>
      <c r="H83" s="105">
        <f>Госзадание!H75+'Иная субсидия'!H75+Внебюджет!H75</f>
        <v>0</v>
      </c>
    </row>
    <row r="84" spans="1:8" ht="1.5" hidden="1" customHeight="1" x14ac:dyDescent="0.2">
      <c r="A84" s="101" t="s">
        <v>104</v>
      </c>
      <c r="B84" s="88" t="s">
        <v>105</v>
      </c>
      <c r="C84" s="88" t="s">
        <v>106</v>
      </c>
      <c r="D84" s="88"/>
      <c r="E84" s="105">
        <f>Госзадание!E76+'Иная субсидия'!E76+Внебюджет!E76</f>
        <v>0</v>
      </c>
      <c r="F84" s="105">
        <f>Госзадание!F76+'Иная субсидия'!F76+Внебюджет!F76</f>
        <v>0</v>
      </c>
      <c r="G84" s="105">
        <f>Госзадание!G76+'Иная субсидия'!G76+Внебюджет!G76</f>
        <v>0</v>
      </c>
      <c r="H84" s="105">
        <f>Госзадание!H76+'Иная субсидия'!H76+Внебюджет!H76</f>
        <v>0</v>
      </c>
    </row>
    <row r="85" spans="1:8" ht="25.5" x14ac:dyDescent="0.2">
      <c r="A85" s="101" t="s">
        <v>107</v>
      </c>
      <c r="B85" s="88" t="s">
        <v>108</v>
      </c>
      <c r="C85" s="88" t="s">
        <v>109</v>
      </c>
      <c r="D85" s="88"/>
      <c r="E85" s="105">
        <f>Госзадание!E77+'Иная субсидия'!E77+Внебюджет!E77</f>
        <v>0</v>
      </c>
      <c r="F85" s="105">
        <f>Госзадание!F77+'Иная субсидия'!F77+Внебюджет!F77</f>
        <v>0</v>
      </c>
      <c r="G85" s="105">
        <f>Госзадание!G77+'Иная субсидия'!G77+Внебюджет!G77</f>
        <v>0</v>
      </c>
      <c r="H85" s="105">
        <f>Госзадание!H77+'Иная субсидия'!H77+Внебюджет!H77</f>
        <v>0</v>
      </c>
    </row>
    <row r="86" spans="1:8" s="125" customFormat="1" ht="38.25" x14ac:dyDescent="0.2">
      <c r="A86" s="122" t="s">
        <v>421</v>
      </c>
      <c r="B86" s="123" t="s">
        <v>111</v>
      </c>
      <c r="C86" s="123" t="s">
        <v>112</v>
      </c>
      <c r="D86" s="124" t="s">
        <v>454</v>
      </c>
      <c r="E86" s="105">
        <f>Госзадание!E78+'Иная субсидия'!E78+Внебюджет!E78</f>
        <v>15491365</v>
      </c>
      <c r="F86" s="105">
        <f>Госзадание!F78+'Иная субсидия'!F78+Внебюджет!F78</f>
        <v>14812525</v>
      </c>
      <c r="G86" s="105">
        <f>Госзадание!G78+'Иная субсидия'!G78+Внебюджет!G78</f>
        <v>14812525</v>
      </c>
      <c r="H86" s="105">
        <f>Госзадание!H78+'Иная субсидия'!H78+Внебюджет!H78</f>
        <v>0</v>
      </c>
    </row>
    <row r="87" spans="1:8" s="125" customFormat="1" ht="25.5" x14ac:dyDescent="0.2">
      <c r="A87" s="331" t="s">
        <v>462</v>
      </c>
      <c r="B87" s="123" t="s">
        <v>463</v>
      </c>
      <c r="C87" s="123" t="s">
        <v>415</v>
      </c>
      <c r="D87" s="124"/>
      <c r="E87" s="105">
        <f>Госзадание!E79+'Иная субсидия'!E79+Внебюджет!E79</f>
        <v>0</v>
      </c>
      <c r="F87" s="105">
        <f>Госзадание!F79+'Иная субсидия'!F79+Внебюджет!F79</f>
        <v>0</v>
      </c>
      <c r="G87" s="105">
        <f>Госзадание!G79+'Иная субсидия'!G79+Внебюджет!G79</f>
        <v>0</v>
      </c>
      <c r="H87" s="105">
        <f>Госзадание!H79+'Иная субсидия'!H79+Внебюджет!H79</f>
        <v>0</v>
      </c>
    </row>
    <row r="88" spans="1:8" ht="25.5" x14ac:dyDescent="0.2">
      <c r="A88" s="284" t="s">
        <v>420</v>
      </c>
      <c r="B88" s="88" t="s">
        <v>115</v>
      </c>
      <c r="C88" s="88" t="s">
        <v>415</v>
      </c>
      <c r="D88" s="88"/>
      <c r="E88" s="105">
        <f>Госзадание!E80+'Иная субсидия'!E80+Внебюджет!E80</f>
        <v>0</v>
      </c>
      <c r="F88" s="105">
        <f>Госзадание!F80+'Иная субсидия'!F80+Внебюджет!F80</f>
        <v>0</v>
      </c>
      <c r="G88" s="105">
        <f>Госзадание!G80+'Иная субсидия'!G80+Внебюджет!G80</f>
        <v>0</v>
      </c>
      <c r="H88" s="105">
        <f>Госзадание!H80+'Иная субсидия'!H80+Внебюджет!H80</f>
        <v>0</v>
      </c>
    </row>
    <row r="89" spans="1:8" s="281" customFormat="1" ht="12.75" x14ac:dyDescent="0.2">
      <c r="A89" s="102" t="s">
        <v>422</v>
      </c>
      <c r="B89" s="279" t="s">
        <v>416</v>
      </c>
      <c r="C89" s="279" t="s">
        <v>410</v>
      </c>
      <c r="D89" s="279" t="s">
        <v>411</v>
      </c>
      <c r="E89" s="105">
        <f>Госзадание!E81+'Иная субсидия'!E81+Внебюджет!E81</f>
        <v>6373820</v>
      </c>
      <c r="F89" s="105">
        <f>Госзадание!F81+'Иная субсидия'!F81+Внебюджет!F81</f>
        <v>6383530</v>
      </c>
      <c r="G89" s="105">
        <f>Госзадание!G81+'Иная субсидия'!G81+Внебюджет!G81</f>
        <v>6383530</v>
      </c>
      <c r="H89" s="105">
        <f>Госзадание!H81+'Иная субсидия'!H81+Внебюджет!H81</f>
        <v>0</v>
      </c>
    </row>
    <row r="90" spans="1:8" ht="14.25" customHeight="1" x14ac:dyDescent="0.2">
      <c r="A90" s="101" t="s">
        <v>114</v>
      </c>
      <c r="B90" s="88" t="s">
        <v>417</v>
      </c>
      <c r="C90" s="88" t="s">
        <v>116</v>
      </c>
      <c r="D90" s="88" t="s">
        <v>316</v>
      </c>
      <c r="E90" s="105">
        <f>Госзадание!E82+'Иная субсидия'!E82+Внебюджет!E82</f>
        <v>0</v>
      </c>
      <c r="F90" s="105">
        <f>Госзадание!F82+'Иная субсидия'!F82+Внебюджет!F82</f>
        <v>0</v>
      </c>
      <c r="G90" s="105">
        <f>Госзадание!G82+'Иная субсидия'!G82+Внебюджет!G82</f>
        <v>0</v>
      </c>
      <c r="H90" s="105">
        <f>Госзадание!H82+'Иная субсидия'!H82+Внебюджет!H82</f>
        <v>0</v>
      </c>
    </row>
    <row r="91" spans="1:8" ht="38.25" x14ac:dyDescent="0.2">
      <c r="A91" s="103" t="s">
        <v>117</v>
      </c>
      <c r="B91" s="88" t="s">
        <v>418</v>
      </c>
      <c r="C91" s="88" t="s">
        <v>118</v>
      </c>
      <c r="D91" s="88"/>
      <c r="E91" s="105">
        <f>Госзадание!E83+'Иная субсидия'!E83+Внебюджет!E83</f>
        <v>0</v>
      </c>
      <c r="F91" s="105">
        <f>Госзадание!F83+'Иная субсидия'!F83+Внебюджет!F83</f>
        <v>0</v>
      </c>
      <c r="G91" s="105">
        <f>Госзадание!G83+'Иная субсидия'!G83+Внебюджет!G83</f>
        <v>0</v>
      </c>
      <c r="H91" s="105">
        <f>Госзадание!H83+'Иная субсидия'!H83+Внебюджет!H83</f>
        <v>0</v>
      </c>
    </row>
    <row r="92" spans="1:8" ht="25.5" x14ac:dyDescent="0.2">
      <c r="A92" s="103" t="s">
        <v>119</v>
      </c>
      <c r="B92" s="88" t="s">
        <v>419</v>
      </c>
      <c r="C92" s="88" t="s">
        <v>120</v>
      </c>
      <c r="D92" s="88"/>
      <c r="E92" s="105">
        <f>Госзадание!E84+'Иная субсидия'!E84+Внебюджет!E84</f>
        <v>0</v>
      </c>
      <c r="F92" s="105">
        <f>Госзадание!F84+'Иная субсидия'!F84+Внебюджет!F84</f>
        <v>0</v>
      </c>
      <c r="G92" s="105">
        <f>Госзадание!G84+'Иная субсидия'!G84+Внебюджет!G84</f>
        <v>0</v>
      </c>
      <c r="H92" s="105">
        <f>Госзадание!H84+'Иная субсидия'!H84+Внебюджет!H84</f>
        <v>0</v>
      </c>
    </row>
    <row r="93" spans="1:8" ht="15.75" x14ac:dyDescent="0.2">
      <c r="A93" s="96" t="s">
        <v>280</v>
      </c>
      <c r="B93" s="97" t="s">
        <v>122</v>
      </c>
      <c r="C93" s="97" t="s">
        <v>123</v>
      </c>
      <c r="D93" s="88"/>
      <c r="E93" s="105">
        <f>Госзадание!E85+'Иная субсидия'!E85+Внебюджет!E85</f>
        <v>-1800000</v>
      </c>
      <c r="F93" s="105">
        <f>Госзадание!F85+'Иная субсидия'!F85+Внебюджет!F85</f>
        <v>-1000000</v>
      </c>
      <c r="G93" s="105">
        <f>Госзадание!G85+'Иная субсидия'!G85+Внебюджет!G85</f>
        <v>-1000000</v>
      </c>
      <c r="H93" s="105" t="s">
        <v>24</v>
      </c>
    </row>
    <row r="94" spans="1:8" ht="26.25" customHeight="1" x14ac:dyDescent="0.2">
      <c r="A94" s="99" t="s">
        <v>281</v>
      </c>
      <c r="B94" s="88" t="s">
        <v>125</v>
      </c>
      <c r="C94" s="88"/>
      <c r="D94" s="88" t="s">
        <v>308</v>
      </c>
      <c r="E94" s="105">
        <f>Госзадание!E86+'Иная субсидия'!E86+Внебюджет!E86</f>
        <v>-1400000</v>
      </c>
      <c r="F94" s="105">
        <f>Госзадание!F86+'Иная субсидия'!F86+Внебюджет!F86</f>
        <v>-600000</v>
      </c>
      <c r="G94" s="105">
        <f>Госзадание!G86+'Иная субсидия'!G86+Внебюджет!G86</f>
        <v>-600000</v>
      </c>
      <c r="H94" s="105" t="s">
        <v>24</v>
      </c>
    </row>
    <row r="95" spans="1:8" ht="15.75" x14ac:dyDescent="0.2">
      <c r="A95" s="99" t="s">
        <v>282</v>
      </c>
      <c r="B95" s="88" t="s">
        <v>127</v>
      </c>
      <c r="C95" s="88"/>
      <c r="D95" s="88" t="s">
        <v>308</v>
      </c>
      <c r="E95" s="105">
        <f>Госзадание!E87+'Иная субсидия'!E87+Внебюджет!E87</f>
        <v>-400000</v>
      </c>
      <c r="F95" s="105">
        <f>Госзадание!F87+'Иная субсидия'!F87+Внебюджет!F87</f>
        <v>-400000</v>
      </c>
      <c r="G95" s="105">
        <f>Госзадание!G87+'Иная субсидия'!G87+Внебюджет!G87</f>
        <v>-400000</v>
      </c>
      <c r="H95" s="105" t="s">
        <v>24</v>
      </c>
    </row>
    <row r="96" spans="1:8" ht="15.75" x14ac:dyDescent="0.2">
      <c r="A96" s="99" t="s">
        <v>283</v>
      </c>
      <c r="B96" s="88" t="s">
        <v>128</v>
      </c>
      <c r="C96" s="88"/>
      <c r="D96" s="88"/>
      <c r="E96" s="105">
        <f>Госзадание!E88+'Иная субсидия'!E88+Внебюджет!E88</f>
        <v>0</v>
      </c>
      <c r="F96" s="105">
        <f>Госзадание!F88+'Иная субсидия'!F88+Внебюджет!F88</f>
        <v>0</v>
      </c>
      <c r="G96" s="105">
        <f>Госзадание!G88+'Иная субсидия'!G88+Внебюджет!G88</f>
        <v>0</v>
      </c>
      <c r="H96" s="105" t="s">
        <v>24</v>
      </c>
    </row>
    <row r="97" spans="1:8" ht="15.75" x14ac:dyDescent="0.2">
      <c r="A97" s="96" t="s">
        <v>284</v>
      </c>
      <c r="B97" s="97" t="s">
        <v>131</v>
      </c>
      <c r="C97" s="97" t="s">
        <v>24</v>
      </c>
      <c r="D97" s="88" t="s">
        <v>134</v>
      </c>
      <c r="E97" s="105">
        <f>Госзадание!E89+'Иная субсидия'!E89+Внебюджет!E89</f>
        <v>50000</v>
      </c>
      <c r="F97" s="105">
        <f>Госзадание!F89+'Иная субсидия'!F89+Внебюджет!F89</f>
        <v>50000</v>
      </c>
      <c r="G97" s="105">
        <f>Госзадание!G89+'Иная субсидия'!G89+Внебюджет!G89</f>
        <v>50000</v>
      </c>
      <c r="H97" s="105" t="s">
        <v>24</v>
      </c>
    </row>
    <row r="98" spans="1:8" ht="25.5" x14ac:dyDescent="0.2">
      <c r="A98" s="99" t="s">
        <v>132</v>
      </c>
      <c r="B98" s="88" t="s">
        <v>133</v>
      </c>
      <c r="C98" s="88" t="s">
        <v>134</v>
      </c>
      <c r="D98" s="88"/>
      <c r="E98" s="105">
        <f>Госзадание!E90+'Иная субсидия'!E90+Внебюджет!E90</f>
        <v>0</v>
      </c>
      <c r="F98" s="105">
        <f>Госзадание!F90+'Иная субсидия'!F90+Внебюджет!F90</f>
        <v>0</v>
      </c>
      <c r="G98" s="105">
        <f>Госзадание!G90+'Иная субсидия'!G90+Внебюджет!G90</f>
        <v>0</v>
      </c>
      <c r="H98" s="105" t="s">
        <v>24</v>
      </c>
    </row>
    <row r="99" spans="1:8" ht="11.25" customHeight="1" x14ac:dyDescent="0.2">
      <c r="A99" s="104"/>
      <c r="B99" s="80"/>
      <c r="C99" s="80"/>
      <c r="D99" s="80"/>
      <c r="E99" s="106"/>
      <c r="F99" s="106"/>
      <c r="G99" s="106"/>
      <c r="H99" s="106"/>
    </row>
    <row r="100" spans="1:8" ht="3" customHeight="1" x14ac:dyDescent="0.2"/>
    <row r="101" spans="1:8" s="13" customFormat="1" ht="11.25" customHeight="1" x14ac:dyDescent="0.2">
      <c r="A101" s="8" t="s">
        <v>199</v>
      </c>
    </row>
    <row r="102" spans="1:8" s="13" customFormat="1" ht="11.25" customHeight="1" x14ac:dyDescent="0.2">
      <c r="A102" s="8" t="s">
        <v>200</v>
      </c>
    </row>
    <row r="103" spans="1:8" s="13" customFormat="1" ht="11.25" customHeight="1" x14ac:dyDescent="0.2">
      <c r="A103" s="8" t="s">
        <v>201</v>
      </c>
    </row>
    <row r="104" spans="1:8" s="13" customFormat="1" ht="10.5" customHeight="1" x14ac:dyDescent="0.2">
      <c r="A104" s="8" t="s">
        <v>202</v>
      </c>
    </row>
    <row r="105" spans="1:8" s="13" customFormat="1" ht="10.5" customHeight="1" x14ac:dyDescent="0.2">
      <c r="A105" s="8" t="s">
        <v>203</v>
      </c>
    </row>
    <row r="106" spans="1:8" s="13" customFormat="1" ht="10.5" customHeight="1" x14ac:dyDescent="0.2">
      <c r="A106" s="8" t="s">
        <v>204</v>
      </c>
    </row>
    <row r="107" spans="1:8" s="13" customFormat="1" ht="19.5" customHeight="1" x14ac:dyDescent="0.2">
      <c r="A107" s="387" t="s">
        <v>205</v>
      </c>
      <c r="B107" s="387"/>
      <c r="C107" s="387"/>
      <c r="D107" s="387"/>
      <c r="E107" s="387"/>
      <c r="F107" s="387"/>
      <c r="G107" s="387"/>
      <c r="H107" s="387"/>
    </row>
    <row r="108" spans="1:8" s="13" customFormat="1" ht="10.5" customHeight="1" x14ac:dyDescent="0.2">
      <c r="A108" s="8" t="s">
        <v>206</v>
      </c>
    </row>
    <row r="109" spans="1:8" s="13" customFormat="1" ht="30" customHeight="1" x14ac:dyDescent="0.2">
      <c r="A109" s="387" t="s">
        <v>207</v>
      </c>
      <c r="B109" s="387"/>
      <c r="C109" s="387"/>
      <c r="D109" s="387"/>
      <c r="E109" s="387"/>
      <c r="F109" s="387"/>
      <c r="G109" s="387"/>
      <c r="H109" s="387"/>
    </row>
    <row r="110" spans="1:8" s="13" customFormat="1" ht="19.5" customHeight="1" x14ac:dyDescent="0.2">
      <c r="A110" s="387" t="s">
        <v>208</v>
      </c>
      <c r="B110" s="387"/>
      <c r="C110" s="387"/>
      <c r="D110" s="387"/>
      <c r="E110" s="387"/>
      <c r="F110" s="387"/>
      <c r="G110" s="387"/>
      <c r="H110" s="387"/>
    </row>
    <row r="111" spans="1:8" s="13" customFormat="1" ht="30" customHeight="1" x14ac:dyDescent="0.2">
      <c r="A111" s="387" t="s">
        <v>209</v>
      </c>
      <c r="B111" s="387"/>
      <c r="C111" s="387"/>
      <c r="D111" s="387"/>
      <c r="E111" s="387"/>
      <c r="F111" s="387"/>
      <c r="G111" s="387"/>
      <c r="H111" s="387"/>
    </row>
    <row r="112" spans="1:8" s="13" customFormat="1" ht="23.25" customHeight="1" x14ac:dyDescent="0.2">
      <c r="A112" s="388" t="s">
        <v>432</v>
      </c>
      <c r="B112" s="388"/>
      <c r="C112" s="388"/>
      <c r="D112" s="388"/>
      <c r="E112" s="388"/>
      <c r="F112" s="388"/>
      <c r="G112" s="388"/>
      <c r="H112" s="388"/>
    </row>
    <row r="113" spans="1:8" s="13" customFormat="1" ht="11.25" customHeight="1" x14ac:dyDescent="0.2">
      <c r="A113" s="8" t="s">
        <v>211</v>
      </c>
    </row>
    <row r="114" spans="1:8" s="13" customFormat="1" ht="33" customHeight="1" x14ac:dyDescent="0.2">
      <c r="A114" s="387" t="s">
        <v>212</v>
      </c>
      <c r="B114" s="387"/>
      <c r="C114" s="387"/>
      <c r="D114" s="387"/>
      <c r="E114" s="387"/>
      <c r="F114" s="387"/>
      <c r="G114" s="387"/>
      <c r="H114" s="387"/>
    </row>
    <row r="115" spans="1:8" ht="3" customHeight="1" x14ac:dyDescent="0.2"/>
  </sheetData>
  <mergeCells count="35">
    <mergeCell ref="B17:G17"/>
    <mergeCell ref="B18:G18"/>
    <mergeCell ref="G6:H6"/>
    <mergeCell ref="A16:F16"/>
    <mergeCell ref="A10:H10"/>
    <mergeCell ref="A9:H9"/>
    <mergeCell ref="G7:H7"/>
    <mergeCell ref="A15:F15"/>
    <mergeCell ref="A12:G12"/>
    <mergeCell ref="H11:H12"/>
    <mergeCell ref="H24:H25"/>
    <mergeCell ref="A21:H21"/>
    <mergeCell ref="G42:G43"/>
    <mergeCell ref="H42:H43"/>
    <mergeCell ref="B42:B43"/>
    <mergeCell ref="C42:C43"/>
    <mergeCell ref="D42:D43"/>
    <mergeCell ref="E42:E43"/>
    <mergeCell ref="F42:F43"/>
    <mergeCell ref="A23:A25"/>
    <mergeCell ref="B23:B25"/>
    <mergeCell ref="C23:C25"/>
    <mergeCell ref="D23:D25"/>
    <mergeCell ref="E23:H23"/>
    <mergeCell ref="F2:H2"/>
    <mergeCell ref="F4:H4"/>
    <mergeCell ref="F8:H8"/>
    <mergeCell ref="F3:H3"/>
    <mergeCell ref="A11:G11"/>
    <mergeCell ref="A114:H114"/>
    <mergeCell ref="A107:H107"/>
    <mergeCell ref="A109:H109"/>
    <mergeCell ref="A110:H110"/>
    <mergeCell ref="A111:H111"/>
    <mergeCell ref="A112:H112"/>
  </mergeCells>
  <pageMargins left="0.42" right="0.36" top="0.75" bottom="0.37" header="0.3" footer="0.3"/>
  <pageSetup paperSize="9" scale="85" fitToHeight="0" orientation="landscape" r:id="rId1"/>
  <headerFooter alignWithMargins="0"/>
  <rowBreaks count="4" manualBreakCount="4">
    <brk id="20" max="16383" man="1"/>
    <brk id="48" max="16383" man="1"/>
    <brk id="71" max="7" man="1"/>
    <brk id="9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X107"/>
  <sheetViews>
    <sheetView view="pageBreakPreview" topLeftCell="A26" zoomScale="110" zoomScaleNormal="100" zoomScaleSheetLayoutView="110" workbookViewId="0">
      <pane xSplit="1" topLeftCell="G1" activePane="topRight" state="frozen"/>
      <selection activeCell="A14" sqref="A14"/>
      <selection pane="topRight" activeCell="G47" sqref="G47"/>
    </sheetView>
  </sheetViews>
  <sheetFormatPr defaultColWidth="0.85546875" defaultRowHeight="11.25" x14ac:dyDescent="0.2"/>
  <cols>
    <col min="1" max="1" width="79.28515625" style="9" customWidth="1"/>
    <col min="2" max="2" width="8.7109375" style="9" customWidth="1"/>
    <col min="3" max="3" width="14.7109375" style="9" customWidth="1"/>
    <col min="4" max="4" width="11.28515625" style="9" customWidth="1"/>
    <col min="5" max="8" width="13.28515625" style="16" customWidth="1"/>
    <col min="9" max="12" width="13.28515625" style="126" customWidth="1"/>
    <col min="13" max="16" width="13.28515625" style="134" customWidth="1"/>
    <col min="17" max="20" width="13.28515625" style="353" customWidth="1"/>
    <col min="21" max="24" width="13.28515625" style="134" customWidth="1"/>
    <col min="25" max="25" width="15.7109375" style="9" customWidth="1"/>
    <col min="26" max="16384" width="0.85546875" style="9"/>
  </cols>
  <sheetData>
    <row r="1" spans="1:24" x14ac:dyDescent="0.2">
      <c r="C1" s="450"/>
      <c r="D1" s="450"/>
    </row>
    <row r="2" spans="1:24" ht="12.75" customHeight="1" x14ac:dyDescent="0.2">
      <c r="A2" s="451" t="s">
        <v>407</v>
      </c>
      <c r="B2" s="451"/>
      <c r="C2" s="451"/>
      <c r="D2" s="451"/>
      <c r="E2" s="451"/>
      <c r="F2" s="451"/>
      <c r="G2" s="451"/>
      <c r="H2" s="53"/>
      <c r="L2" s="127"/>
      <c r="P2" s="135"/>
      <c r="T2" s="354"/>
      <c r="X2" s="135"/>
    </row>
    <row r="3" spans="1:24" ht="14.25" x14ac:dyDescent="0.2">
      <c r="A3" s="451" t="s">
        <v>408</v>
      </c>
      <c r="B3" s="451"/>
      <c r="C3" s="451"/>
      <c r="D3" s="451"/>
      <c r="E3" s="451"/>
      <c r="F3" s="451"/>
      <c r="G3" s="452"/>
      <c r="H3" s="453" t="s">
        <v>19</v>
      </c>
      <c r="L3" s="422"/>
      <c r="P3" s="413"/>
      <c r="T3" s="456"/>
      <c r="X3" s="413"/>
    </row>
    <row r="4" spans="1:24" ht="15.75" hidden="1" customHeight="1" thickBot="1" x14ac:dyDescent="0.25">
      <c r="A4" s="450" t="s">
        <v>225</v>
      </c>
      <c r="B4" s="450"/>
      <c r="C4" s="450"/>
      <c r="D4" s="450"/>
      <c r="E4" s="450"/>
      <c r="F4" s="450"/>
      <c r="G4" s="455"/>
      <c r="H4" s="454"/>
      <c r="L4" s="422"/>
      <c r="P4" s="413"/>
      <c r="T4" s="456"/>
      <c r="X4" s="413"/>
    </row>
    <row r="5" spans="1:24" hidden="1" x14ac:dyDescent="0.2">
      <c r="G5" s="140" t="s">
        <v>228</v>
      </c>
      <c r="H5" s="141"/>
      <c r="K5" s="128"/>
      <c r="L5" s="129"/>
      <c r="O5" s="136"/>
      <c r="P5" s="137"/>
      <c r="S5" s="355"/>
      <c r="T5" s="356"/>
      <c r="W5" s="136"/>
      <c r="X5" s="137"/>
    </row>
    <row r="6" spans="1:24" hidden="1" x14ac:dyDescent="0.2">
      <c r="A6" s="22" t="s">
        <v>231</v>
      </c>
      <c r="B6" s="22"/>
      <c r="C6" s="22"/>
      <c r="D6" s="22"/>
      <c r="E6" s="142"/>
      <c r="F6" s="142"/>
      <c r="G6" s="140" t="s">
        <v>229</v>
      </c>
      <c r="H6" s="143"/>
      <c r="I6" s="130"/>
      <c r="J6" s="130"/>
      <c r="K6" s="128"/>
      <c r="L6" s="129"/>
      <c r="M6" s="138"/>
      <c r="N6" s="138"/>
      <c r="O6" s="136"/>
      <c r="P6" s="137"/>
      <c r="Q6" s="357"/>
      <c r="R6" s="357"/>
      <c r="S6" s="355"/>
      <c r="T6" s="356"/>
      <c r="U6" s="138"/>
      <c r="V6" s="138"/>
      <c r="W6" s="136"/>
      <c r="X6" s="137"/>
    </row>
    <row r="7" spans="1:24" hidden="1" x14ac:dyDescent="0.2">
      <c r="A7" s="437" t="s">
        <v>232</v>
      </c>
      <c r="B7" s="437"/>
      <c r="C7" s="437"/>
      <c r="D7" s="437"/>
      <c r="E7" s="437"/>
      <c r="F7" s="437"/>
      <c r="G7" s="140" t="s">
        <v>20</v>
      </c>
      <c r="H7" s="143"/>
      <c r="K7" s="128"/>
      <c r="L7" s="129"/>
      <c r="O7" s="136"/>
      <c r="P7" s="137"/>
      <c r="S7" s="355"/>
      <c r="T7" s="356"/>
      <c r="W7" s="136"/>
      <c r="X7" s="137"/>
    </row>
    <row r="8" spans="1:24" ht="12" hidden="1" thickBot="1" x14ac:dyDescent="0.25">
      <c r="A8" s="438" t="s">
        <v>236</v>
      </c>
      <c r="B8" s="438"/>
      <c r="C8" s="438"/>
      <c r="D8" s="438"/>
      <c r="E8" s="438"/>
      <c r="F8" s="438"/>
      <c r="G8" s="140" t="s">
        <v>230</v>
      </c>
      <c r="H8" s="144"/>
      <c r="K8" s="128"/>
      <c r="L8" s="129"/>
      <c r="O8" s="136"/>
      <c r="P8" s="137"/>
      <c r="S8" s="355"/>
      <c r="T8" s="356"/>
      <c r="W8" s="136"/>
      <c r="X8" s="137"/>
    </row>
    <row r="9" spans="1:24" hidden="1" x14ac:dyDescent="0.2">
      <c r="A9" s="9" t="s">
        <v>233</v>
      </c>
      <c r="G9" s="140"/>
      <c r="H9" s="145"/>
      <c r="K9" s="128"/>
      <c r="L9" s="129"/>
      <c r="O9" s="136"/>
      <c r="P9" s="137"/>
      <c r="S9" s="355"/>
      <c r="T9" s="356"/>
      <c r="W9" s="136"/>
      <c r="X9" s="137"/>
    </row>
    <row r="10" spans="1:24" hidden="1" x14ac:dyDescent="0.2">
      <c r="A10" s="9" t="s">
        <v>235</v>
      </c>
      <c r="G10" s="140"/>
      <c r="H10" s="145"/>
      <c r="K10" s="128"/>
      <c r="L10" s="129"/>
      <c r="O10" s="136"/>
      <c r="P10" s="137"/>
      <c r="S10" s="355"/>
      <c r="T10" s="356"/>
      <c r="W10" s="136"/>
      <c r="X10" s="137"/>
    </row>
    <row r="11" spans="1:24" ht="2.25" customHeight="1" x14ac:dyDescent="0.2">
      <c r="A11" s="437" t="s">
        <v>234</v>
      </c>
      <c r="B11" s="437"/>
      <c r="C11" s="437"/>
      <c r="D11" s="437"/>
      <c r="E11" s="437"/>
      <c r="F11" s="437"/>
      <c r="G11" s="140"/>
      <c r="H11" s="145"/>
      <c r="K11" s="128"/>
      <c r="L11" s="129"/>
      <c r="O11" s="136"/>
      <c r="P11" s="137"/>
      <c r="S11" s="355"/>
      <c r="T11" s="356"/>
      <c r="W11" s="136"/>
      <c r="X11" s="137"/>
    </row>
    <row r="12" spans="1:24" ht="12" hidden="1" customHeight="1" x14ac:dyDescent="0.2"/>
    <row r="13" spans="1:24" ht="12" customHeight="1" x14ac:dyDescent="0.2">
      <c r="A13" s="439" t="s">
        <v>21</v>
      </c>
      <c r="B13" s="439"/>
      <c r="C13" s="439"/>
      <c r="D13" s="439"/>
      <c r="E13" s="439"/>
      <c r="F13" s="439"/>
      <c r="G13" s="439"/>
      <c r="H13" s="439"/>
    </row>
    <row r="15" spans="1:24" x14ac:dyDescent="0.2">
      <c r="A15" s="440" t="s">
        <v>0</v>
      </c>
      <c r="B15" s="443" t="s">
        <v>1</v>
      </c>
      <c r="C15" s="443" t="s">
        <v>2</v>
      </c>
      <c r="D15" s="443" t="s">
        <v>3</v>
      </c>
      <c r="E15" s="446" t="s">
        <v>8</v>
      </c>
      <c r="F15" s="447"/>
      <c r="G15" s="447"/>
      <c r="H15" s="447"/>
      <c r="I15" s="423" t="s">
        <v>484</v>
      </c>
      <c r="J15" s="424"/>
      <c r="K15" s="424"/>
      <c r="L15" s="424"/>
      <c r="M15" s="414" t="s">
        <v>510</v>
      </c>
      <c r="N15" s="415"/>
      <c r="O15" s="415"/>
      <c r="P15" s="415"/>
      <c r="Q15" s="457" t="s">
        <v>511</v>
      </c>
      <c r="R15" s="458"/>
      <c r="S15" s="458"/>
      <c r="T15" s="458"/>
      <c r="U15" s="414" t="s">
        <v>512</v>
      </c>
      <c r="V15" s="415"/>
      <c r="W15" s="415"/>
      <c r="X15" s="415"/>
    </row>
    <row r="16" spans="1:24" ht="11.25" customHeight="1" x14ac:dyDescent="0.2">
      <c r="A16" s="441"/>
      <c r="B16" s="444"/>
      <c r="C16" s="444"/>
      <c r="D16" s="444"/>
      <c r="E16" s="146" t="s">
        <v>455</v>
      </c>
      <c r="F16" s="146" t="s">
        <v>480</v>
      </c>
      <c r="G16" s="146" t="s">
        <v>497</v>
      </c>
      <c r="H16" s="448" t="s">
        <v>7</v>
      </c>
      <c r="I16" s="153" t="s">
        <v>499</v>
      </c>
      <c r="J16" s="153" t="s">
        <v>481</v>
      </c>
      <c r="K16" s="153" t="s">
        <v>496</v>
      </c>
      <c r="L16" s="425" t="s">
        <v>7</v>
      </c>
      <c r="M16" s="172" t="s">
        <v>501</v>
      </c>
      <c r="N16" s="172" t="s">
        <v>482</v>
      </c>
      <c r="O16" s="172" t="s">
        <v>502</v>
      </c>
      <c r="P16" s="416" t="s">
        <v>7</v>
      </c>
      <c r="Q16" s="358" t="s">
        <v>501</v>
      </c>
      <c r="R16" s="358" t="s">
        <v>482</v>
      </c>
      <c r="S16" s="358" t="s">
        <v>502</v>
      </c>
      <c r="T16" s="459" t="s">
        <v>7</v>
      </c>
      <c r="U16" s="172" t="s">
        <v>501</v>
      </c>
      <c r="V16" s="172" t="s">
        <v>482</v>
      </c>
      <c r="W16" s="172" t="s">
        <v>502</v>
      </c>
      <c r="X16" s="416" t="s">
        <v>7</v>
      </c>
    </row>
    <row r="17" spans="1:24" ht="39" customHeight="1" x14ac:dyDescent="0.2">
      <c r="A17" s="442"/>
      <c r="B17" s="445"/>
      <c r="C17" s="445"/>
      <c r="D17" s="445"/>
      <c r="E17" s="147" t="s">
        <v>4</v>
      </c>
      <c r="F17" s="147" t="s">
        <v>5</v>
      </c>
      <c r="G17" s="147" t="s">
        <v>6</v>
      </c>
      <c r="H17" s="449"/>
      <c r="I17" s="154" t="s">
        <v>4</v>
      </c>
      <c r="J17" s="154" t="s">
        <v>5</v>
      </c>
      <c r="K17" s="154" t="s">
        <v>6</v>
      </c>
      <c r="L17" s="426"/>
      <c r="M17" s="173" t="s">
        <v>4</v>
      </c>
      <c r="N17" s="173" t="s">
        <v>5</v>
      </c>
      <c r="O17" s="173" t="s">
        <v>6</v>
      </c>
      <c r="P17" s="417"/>
      <c r="Q17" s="359" t="s">
        <v>4</v>
      </c>
      <c r="R17" s="359" t="s">
        <v>5</v>
      </c>
      <c r="S17" s="359" t="s">
        <v>6</v>
      </c>
      <c r="T17" s="460"/>
      <c r="U17" s="173" t="s">
        <v>4</v>
      </c>
      <c r="V17" s="173" t="s">
        <v>5</v>
      </c>
      <c r="W17" s="173" t="s">
        <v>6</v>
      </c>
      <c r="X17" s="417"/>
    </row>
    <row r="18" spans="1:24" ht="12" thickBot="1" x14ac:dyDescent="0.25">
      <c r="A18" s="50" t="s">
        <v>9</v>
      </c>
      <c r="B18" s="14" t="s">
        <v>10</v>
      </c>
      <c r="C18" s="14" t="s">
        <v>11</v>
      </c>
      <c r="D18" s="14" t="s">
        <v>12</v>
      </c>
      <c r="E18" s="148" t="s">
        <v>13</v>
      </c>
      <c r="F18" s="148" t="s">
        <v>14</v>
      </c>
      <c r="G18" s="148" t="s">
        <v>15</v>
      </c>
      <c r="H18" s="148" t="s">
        <v>16</v>
      </c>
      <c r="I18" s="155" t="s">
        <v>13</v>
      </c>
      <c r="J18" s="155" t="s">
        <v>14</v>
      </c>
      <c r="K18" s="155" t="s">
        <v>15</v>
      </c>
      <c r="L18" s="156" t="s">
        <v>16</v>
      </c>
      <c r="M18" s="174" t="s">
        <v>13</v>
      </c>
      <c r="N18" s="174" t="s">
        <v>14</v>
      </c>
      <c r="O18" s="174" t="s">
        <v>15</v>
      </c>
      <c r="P18" s="175" t="s">
        <v>16</v>
      </c>
      <c r="Q18" s="360" t="s">
        <v>13</v>
      </c>
      <c r="R18" s="360" t="s">
        <v>14</v>
      </c>
      <c r="S18" s="360" t="s">
        <v>15</v>
      </c>
      <c r="T18" s="361" t="s">
        <v>16</v>
      </c>
      <c r="U18" s="174" t="s">
        <v>13</v>
      </c>
      <c r="V18" s="174" t="s">
        <v>14</v>
      </c>
      <c r="W18" s="174" t="s">
        <v>15</v>
      </c>
      <c r="X18" s="175" t="s">
        <v>16</v>
      </c>
    </row>
    <row r="19" spans="1:24" x14ac:dyDescent="0.2">
      <c r="A19" s="49" t="s">
        <v>22</v>
      </c>
      <c r="B19" s="45" t="s">
        <v>23</v>
      </c>
      <c r="C19" s="46" t="s">
        <v>24</v>
      </c>
      <c r="D19" s="46" t="s">
        <v>24</v>
      </c>
      <c r="E19" s="192">
        <v>0</v>
      </c>
      <c r="F19" s="192">
        <f>J19+V19</f>
        <v>0</v>
      </c>
      <c r="G19" s="192">
        <f>K19+W19</f>
        <v>0</v>
      </c>
      <c r="H19" s="192">
        <f>L19+X19</f>
        <v>0</v>
      </c>
      <c r="I19" s="157"/>
      <c r="J19" s="157"/>
      <c r="K19" s="157"/>
      <c r="L19" s="158"/>
      <c r="M19" s="176">
        <v>1</v>
      </c>
      <c r="N19" s="176"/>
      <c r="O19" s="176"/>
      <c r="P19" s="177"/>
      <c r="Q19" s="362">
        <v>1</v>
      </c>
      <c r="R19" s="362"/>
      <c r="S19" s="362"/>
      <c r="T19" s="363"/>
      <c r="U19" s="176">
        <v>1</v>
      </c>
      <c r="V19" s="176"/>
      <c r="W19" s="176"/>
      <c r="X19" s="177"/>
    </row>
    <row r="20" spans="1:24" x14ac:dyDescent="0.2">
      <c r="A20" s="49" t="s">
        <v>25</v>
      </c>
      <c r="B20" s="33" t="s">
        <v>26</v>
      </c>
      <c r="C20" s="35" t="s">
        <v>24</v>
      </c>
      <c r="D20" s="35" t="s">
        <v>24</v>
      </c>
      <c r="E20" s="192">
        <f t="shared" ref="E20:E33" si="0">I20+U20</f>
        <v>0</v>
      </c>
      <c r="F20" s="192">
        <f t="shared" ref="F20:F34" si="1">J20+V20</f>
        <v>0</v>
      </c>
      <c r="G20" s="192">
        <f t="shared" ref="G20:G34" si="2">K20+W20</f>
        <v>0</v>
      </c>
      <c r="H20" s="192">
        <f t="shared" ref="H20:H34" si="3">L20+X20</f>
        <v>0</v>
      </c>
      <c r="I20" s="159">
        <f>I21-I41</f>
        <v>0</v>
      </c>
      <c r="J20" s="159">
        <f t="shared" ref="J20:K20" si="4">J21-J41</f>
        <v>0</v>
      </c>
      <c r="K20" s="159">
        <f t="shared" si="4"/>
        <v>0</v>
      </c>
      <c r="L20" s="160"/>
      <c r="M20" s="349">
        <f>M21-M41</f>
        <v>0</v>
      </c>
      <c r="N20" s="349">
        <f t="shared" ref="N20:O20" si="5">N21-N41</f>
        <v>0</v>
      </c>
      <c r="O20" s="349">
        <f t="shared" si="5"/>
        <v>0</v>
      </c>
      <c r="P20" s="179"/>
      <c r="Q20" s="159">
        <f>Q21-Q41</f>
        <v>0</v>
      </c>
      <c r="R20" s="159">
        <f t="shared" ref="R20:S20" si="6">R21-R41</f>
        <v>0</v>
      </c>
      <c r="S20" s="159">
        <f t="shared" si="6"/>
        <v>0</v>
      </c>
      <c r="T20" s="365"/>
      <c r="U20" s="349">
        <f>U21-U41</f>
        <v>0</v>
      </c>
      <c r="V20" s="349">
        <f t="shared" ref="V20:W20" si="7">V21-V41</f>
        <v>0</v>
      </c>
      <c r="W20" s="349">
        <f t="shared" si="7"/>
        <v>0</v>
      </c>
      <c r="X20" s="179"/>
    </row>
    <row r="21" spans="1:24" x14ac:dyDescent="0.2">
      <c r="A21" s="36" t="s">
        <v>27</v>
      </c>
      <c r="B21" s="37" t="s">
        <v>28</v>
      </c>
      <c r="C21" s="39"/>
      <c r="D21" s="35"/>
      <c r="E21" s="192">
        <f>I21+U21+M21+Q21</f>
        <v>75259500</v>
      </c>
      <c r="F21" s="192">
        <f>J21+V21+N21+R21</f>
        <v>78259310</v>
      </c>
      <c r="G21" s="192">
        <f>K21+W21+O21+S21</f>
        <v>82664160</v>
      </c>
      <c r="H21" s="192">
        <f t="shared" si="3"/>
        <v>0</v>
      </c>
      <c r="I21" s="159">
        <f>I22+I24+I27+I37</f>
        <v>74311030</v>
      </c>
      <c r="J21" s="159">
        <f t="shared" ref="J21:K21" si="8">J22+J24+J27+J37</f>
        <v>77289090</v>
      </c>
      <c r="K21" s="159">
        <f t="shared" si="8"/>
        <v>81681420</v>
      </c>
      <c r="L21" s="160"/>
      <c r="M21" s="349">
        <f>M22+M24+M27+M37</f>
        <v>125000</v>
      </c>
      <c r="N21" s="349">
        <f t="shared" ref="N21:O21" si="9">N22+N24+N27+N37</f>
        <v>125000</v>
      </c>
      <c r="O21" s="349">
        <f t="shared" si="9"/>
        <v>125000</v>
      </c>
      <c r="P21" s="179"/>
      <c r="Q21" s="159">
        <f>Q22+Q24+Q27+Q37</f>
        <v>7810</v>
      </c>
      <c r="R21" s="159">
        <f t="shared" ref="R21:S21" si="10">R22+R24+R27+R37</f>
        <v>7810</v>
      </c>
      <c r="S21" s="159">
        <f t="shared" si="10"/>
        <v>7810</v>
      </c>
      <c r="T21" s="365"/>
      <c r="U21" s="349">
        <f>U22+U24+U27+U37</f>
        <v>815660</v>
      </c>
      <c r="V21" s="349">
        <f t="shared" ref="V21:W21" si="11">V22+V24+V27+V37</f>
        <v>837410</v>
      </c>
      <c r="W21" s="349">
        <f t="shared" si="11"/>
        <v>849930</v>
      </c>
      <c r="X21" s="179"/>
    </row>
    <row r="22" spans="1:24" ht="22.5" x14ac:dyDescent="0.2">
      <c r="A22" s="47" t="s">
        <v>220</v>
      </c>
      <c r="B22" s="74" t="s">
        <v>29</v>
      </c>
      <c r="C22" s="76" t="s">
        <v>30</v>
      </c>
      <c r="D22" s="76"/>
      <c r="E22" s="192">
        <f t="shared" si="0"/>
        <v>0</v>
      </c>
      <c r="F22" s="192">
        <f t="shared" si="1"/>
        <v>0</v>
      </c>
      <c r="G22" s="192">
        <f t="shared" si="2"/>
        <v>0</v>
      </c>
      <c r="H22" s="192">
        <f t="shared" si="3"/>
        <v>0</v>
      </c>
      <c r="I22" s="161"/>
      <c r="J22" s="161"/>
      <c r="K22" s="161"/>
      <c r="L22" s="162"/>
      <c r="M22" s="344"/>
      <c r="N22" s="344"/>
      <c r="O22" s="344"/>
      <c r="P22" s="345"/>
      <c r="Q22" s="366"/>
      <c r="R22" s="366"/>
      <c r="S22" s="366"/>
      <c r="T22" s="367"/>
      <c r="U22" s="344"/>
      <c r="V22" s="180"/>
      <c r="W22" s="180"/>
      <c r="X22" s="181"/>
    </row>
    <row r="23" spans="1:24" x14ac:dyDescent="0.2">
      <c r="A23" s="30" t="s">
        <v>31</v>
      </c>
      <c r="B23" s="80" t="s">
        <v>237</v>
      </c>
      <c r="C23" s="80"/>
      <c r="D23" s="80"/>
      <c r="E23" s="192">
        <f t="shared" si="0"/>
        <v>0</v>
      </c>
      <c r="F23" s="192">
        <f t="shared" si="1"/>
        <v>0</v>
      </c>
      <c r="G23" s="192">
        <f t="shared" si="2"/>
        <v>0</v>
      </c>
      <c r="H23" s="192">
        <f t="shared" si="3"/>
        <v>0</v>
      </c>
      <c r="I23" s="163"/>
      <c r="J23" s="163"/>
      <c r="K23" s="163"/>
      <c r="L23" s="163"/>
      <c r="M23" s="182"/>
      <c r="N23" s="182"/>
      <c r="O23" s="182"/>
      <c r="P23" s="182"/>
      <c r="Q23" s="368"/>
      <c r="R23" s="368"/>
      <c r="S23" s="368"/>
      <c r="T23" s="368"/>
      <c r="U23" s="182"/>
      <c r="V23" s="182"/>
      <c r="W23" s="182"/>
      <c r="X23" s="182"/>
    </row>
    <row r="24" spans="1:24" x14ac:dyDescent="0.2">
      <c r="A24" s="57" t="s">
        <v>32</v>
      </c>
      <c r="B24" s="75" t="s">
        <v>33</v>
      </c>
      <c r="C24" s="77" t="s">
        <v>34</v>
      </c>
      <c r="D24" s="77"/>
      <c r="E24" s="192">
        <f t="shared" ref="E24:G25" si="12">I24+U24+M24+Q24</f>
        <v>75259500</v>
      </c>
      <c r="F24" s="192">
        <f t="shared" si="12"/>
        <v>78259310</v>
      </c>
      <c r="G24" s="192">
        <f t="shared" si="12"/>
        <v>82664160</v>
      </c>
      <c r="H24" s="192">
        <f t="shared" si="3"/>
        <v>0</v>
      </c>
      <c r="I24" s="164">
        <f>I25+I26</f>
        <v>74311030</v>
      </c>
      <c r="J24" s="343">
        <f t="shared" ref="J24:K24" si="13">J25+J26</f>
        <v>77289090</v>
      </c>
      <c r="K24" s="343">
        <f t="shared" si="13"/>
        <v>81681420</v>
      </c>
      <c r="L24" s="165"/>
      <c r="M24" s="379">
        <f t="shared" ref="M24:O24" si="14">M25+M26</f>
        <v>125000</v>
      </c>
      <c r="N24" s="379">
        <f t="shared" si="14"/>
        <v>125000</v>
      </c>
      <c r="O24" s="379">
        <f t="shared" si="14"/>
        <v>125000</v>
      </c>
      <c r="P24" s="346"/>
      <c r="Q24" s="343">
        <f t="shared" ref="Q24:S24" si="15">Q25+Q26</f>
        <v>7810</v>
      </c>
      <c r="R24" s="343">
        <f t="shared" si="15"/>
        <v>7810</v>
      </c>
      <c r="S24" s="343">
        <f t="shared" si="15"/>
        <v>7810</v>
      </c>
      <c r="T24" s="369"/>
      <c r="U24" s="379">
        <f t="shared" ref="U24" si="16">U25+U26</f>
        <v>815660</v>
      </c>
      <c r="V24" s="379">
        <f t="shared" ref="V24" si="17">V25+V26</f>
        <v>837410</v>
      </c>
      <c r="W24" s="379">
        <f t="shared" ref="W24" si="18">W25+W26</f>
        <v>849930</v>
      </c>
      <c r="X24" s="184"/>
    </row>
    <row r="25" spans="1:24" ht="33.75" x14ac:dyDescent="0.2">
      <c r="A25" s="41" t="s">
        <v>238</v>
      </c>
      <c r="B25" s="33" t="s">
        <v>35</v>
      </c>
      <c r="C25" s="35" t="s">
        <v>34</v>
      </c>
      <c r="D25" s="219" t="s">
        <v>425</v>
      </c>
      <c r="E25" s="192">
        <f t="shared" si="12"/>
        <v>75259500</v>
      </c>
      <c r="F25" s="192">
        <f t="shared" si="12"/>
        <v>78259310</v>
      </c>
      <c r="G25" s="192">
        <f t="shared" si="12"/>
        <v>82664160</v>
      </c>
      <c r="H25" s="192">
        <f t="shared" si="3"/>
        <v>0</v>
      </c>
      <c r="I25" s="159">
        <f>I41</f>
        <v>74311030</v>
      </c>
      <c r="J25" s="159">
        <f t="shared" ref="J25:K25" si="19">J41</f>
        <v>77289090</v>
      </c>
      <c r="K25" s="159">
        <f t="shared" si="19"/>
        <v>81681420</v>
      </c>
      <c r="L25" s="160"/>
      <c r="M25" s="349">
        <f t="shared" ref="M25:O25" si="20">M41</f>
        <v>125000</v>
      </c>
      <c r="N25" s="349">
        <f t="shared" si="20"/>
        <v>125000</v>
      </c>
      <c r="O25" s="349">
        <f t="shared" si="20"/>
        <v>125000</v>
      </c>
      <c r="P25" s="179"/>
      <c r="Q25" s="159">
        <f t="shared" ref="Q25:S25" si="21">Q41</f>
        <v>7810</v>
      </c>
      <c r="R25" s="159">
        <f t="shared" si="21"/>
        <v>7810</v>
      </c>
      <c r="S25" s="159">
        <f t="shared" si="21"/>
        <v>7810</v>
      </c>
      <c r="T25" s="365"/>
      <c r="U25" s="349">
        <f t="shared" ref="U25:W25" si="22">U41</f>
        <v>815660</v>
      </c>
      <c r="V25" s="349">
        <f t="shared" si="22"/>
        <v>837410</v>
      </c>
      <c r="W25" s="349">
        <f t="shared" si="22"/>
        <v>849930</v>
      </c>
      <c r="X25" s="179"/>
    </row>
    <row r="26" spans="1:24" ht="22.5" x14ac:dyDescent="0.2">
      <c r="A26" s="41" t="s">
        <v>239</v>
      </c>
      <c r="B26" s="33" t="s">
        <v>240</v>
      </c>
      <c r="C26" s="35" t="s">
        <v>34</v>
      </c>
      <c r="D26" s="35"/>
      <c r="E26" s="192">
        <f t="shared" si="0"/>
        <v>0</v>
      </c>
      <c r="F26" s="192">
        <f t="shared" si="1"/>
        <v>0</v>
      </c>
      <c r="G26" s="192">
        <f t="shared" si="2"/>
        <v>0</v>
      </c>
      <c r="H26" s="192">
        <f t="shared" si="3"/>
        <v>0</v>
      </c>
      <c r="I26" s="159"/>
      <c r="J26" s="159"/>
      <c r="K26" s="159"/>
      <c r="L26" s="160"/>
      <c r="M26" s="178"/>
      <c r="N26" s="178"/>
      <c r="O26" s="178"/>
      <c r="P26" s="179"/>
      <c r="Q26" s="364"/>
      <c r="R26" s="364"/>
      <c r="S26" s="364"/>
      <c r="T26" s="365"/>
      <c r="U26" s="178"/>
      <c r="V26" s="178"/>
      <c r="W26" s="178"/>
      <c r="X26" s="179"/>
    </row>
    <row r="27" spans="1:24" x14ac:dyDescent="0.2">
      <c r="A27" s="57" t="s">
        <v>36</v>
      </c>
      <c r="B27" s="33" t="s">
        <v>37</v>
      </c>
      <c r="C27" s="35" t="s">
        <v>38</v>
      </c>
      <c r="D27" s="35"/>
      <c r="E27" s="192">
        <f t="shared" si="0"/>
        <v>0</v>
      </c>
      <c r="F27" s="192">
        <f t="shared" si="1"/>
        <v>0</v>
      </c>
      <c r="G27" s="192">
        <f t="shared" si="2"/>
        <v>0</v>
      </c>
      <c r="H27" s="192">
        <f t="shared" si="3"/>
        <v>0</v>
      </c>
      <c r="I27" s="159"/>
      <c r="J27" s="159"/>
      <c r="K27" s="159"/>
      <c r="L27" s="160"/>
      <c r="M27" s="178"/>
      <c r="N27" s="178"/>
      <c r="O27" s="178"/>
      <c r="P27" s="179"/>
      <c r="Q27" s="364"/>
      <c r="R27" s="364"/>
      <c r="S27" s="364"/>
      <c r="T27" s="365"/>
      <c r="U27" s="178"/>
      <c r="V27" s="178"/>
      <c r="W27" s="178"/>
      <c r="X27" s="179"/>
    </row>
    <row r="28" spans="1:24" x14ac:dyDescent="0.2">
      <c r="A28" s="30" t="s">
        <v>31</v>
      </c>
      <c r="B28" s="33" t="s">
        <v>241</v>
      </c>
      <c r="C28" s="35" t="s">
        <v>38</v>
      </c>
      <c r="D28" s="35"/>
      <c r="E28" s="192">
        <f t="shared" si="0"/>
        <v>0</v>
      </c>
      <c r="F28" s="192">
        <f t="shared" si="1"/>
        <v>0</v>
      </c>
      <c r="G28" s="192">
        <f t="shared" si="2"/>
        <v>0</v>
      </c>
      <c r="H28" s="192">
        <f t="shared" si="3"/>
        <v>0</v>
      </c>
      <c r="I28" s="159"/>
      <c r="J28" s="159"/>
      <c r="K28" s="159"/>
      <c r="L28" s="160"/>
      <c r="M28" s="178"/>
      <c r="N28" s="178"/>
      <c r="O28" s="178"/>
      <c r="P28" s="179"/>
      <c r="Q28" s="364"/>
      <c r="R28" s="364"/>
      <c r="S28" s="364"/>
      <c r="T28" s="365"/>
      <c r="U28" s="178"/>
      <c r="V28" s="178"/>
      <c r="W28" s="178"/>
      <c r="X28" s="179"/>
    </row>
    <row r="29" spans="1:24" s="16" customFormat="1" ht="10.5" x14ac:dyDescent="0.15">
      <c r="A29" s="57" t="s">
        <v>39</v>
      </c>
      <c r="B29" s="37" t="s">
        <v>40</v>
      </c>
      <c r="C29" s="39" t="s">
        <v>41</v>
      </c>
      <c r="D29" s="39"/>
      <c r="E29" s="192">
        <f t="shared" si="0"/>
        <v>0</v>
      </c>
      <c r="F29" s="192">
        <f t="shared" si="1"/>
        <v>0</v>
      </c>
      <c r="G29" s="192">
        <f t="shared" si="2"/>
        <v>0</v>
      </c>
      <c r="H29" s="192">
        <f t="shared" si="3"/>
        <v>0</v>
      </c>
      <c r="I29" s="166"/>
      <c r="J29" s="166"/>
      <c r="K29" s="166"/>
      <c r="L29" s="167"/>
      <c r="M29" s="185"/>
      <c r="N29" s="185"/>
      <c r="O29" s="185"/>
      <c r="P29" s="186"/>
      <c r="Q29" s="370"/>
      <c r="R29" s="370"/>
      <c r="S29" s="370"/>
      <c r="T29" s="371"/>
      <c r="U29" s="185"/>
      <c r="V29" s="185"/>
      <c r="W29" s="185"/>
      <c r="X29" s="186"/>
    </row>
    <row r="30" spans="1:24" s="16" customFormat="1" x14ac:dyDescent="0.2">
      <c r="A30" s="41" t="s">
        <v>31</v>
      </c>
      <c r="B30" s="33"/>
      <c r="C30" s="35"/>
      <c r="D30" s="39"/>
      <c r="E30" s="192">
        <f t="shared" si="0"/>
        <v>0</v>
      </c>
      <c r="F30" s="192">
        <f t="shared" si="1"/>
        <v>0</v>
      </c>
      <c r="G30" s="192">
        <f t="shared" si="2"/>
        <v>0</v>
      </c>
      <c r="H30" s="192">
        <f t="shared" si="3"/>
        <v>0</v>
      </c>
      <c r="I30" s="166"/>
      <c r="J30" s="166"/>
      <c r="K30" s="166"/>
      <c r="L30" s="167"/>
      <c r="M30" s="185"/>
      <c r="N30" s="185"/>
      <c r="O30" s="185"/>
      <c r="P30" s="186"/>
      <c r="Q30" s="370"/>
      <c r="R30" s="370"/>
      <c r="S30" s="370"/>
      <c r="T30" s="371"/>
      <c r="U30" s="185"/>
      <c r="V30" s="185"/>
      <c r="W30" s="185"/>
      <c r="X30" s="186"/>
    </row>
    <row r="31" spans="1:24" s="16" customFormat="1" ht="12.75" x14ac:dyDescent="0.2">
      <c r="A31" s="101" t="s">
        <v>45</v>
      </c>
      <c r="B31" s="33" t="s">
        <v>318</v>
      </c>
      <c r="C31" s="35" t="s">
        <v>41</v>
      </c>
      <c r="D31" s="39"/>
      <c r="E31" s="192"/>
      <c r="F31" s="192"/>
      <c r="G31" s="192"/>
      <c r="H31" s="192"/>
      <c r="I31" s="166"/>
      <c r="J31" s="166"/>
      <c r="K31" s="166"/>
      <c r="L31" s="167"/>
      <c r="M31" s="185"/>
      <c r="N31" s="185"/>
      <c r="O31" s="185"/>
      <c r="P31" s="186"/>
      <c r="Q31" s="370"/>
      <c r="R31" s="370"/>
      <c r="S31" s="370"/>
      <c r="T31" s="371"/>
      <c r="U31" s="185"/>
      <c r="V31" s="185"/>
      <c r="W31" s="185"/>
      <c r="X31" s="186"/>
    </row>
    <row r="32" spans="1:24" s="16" customFormat="1" ht="12.75" x14ac:dyDescent="0.2">
      <c r="A32" s="101" t="s">
        <v>47</v>
      </c>
      <c r="B32" s="33" t="s">
        <v>319</v>
      </c>
      <c r="C32" s="35" t="s">
        <v>41</v>
      </c>
      <c r="D32" s="39"/>
      <c r="E32" s="192"/>
      <c r="F32" s="192"/>
      <c r="G32" s="192"/>
      <c r="H32" s="192"/>
      <c r="I32" s="166"/>
      <c r="J32" s="166"/>
      <c r="K32" s="166"/>
      <c r="L32" s="167"/>
      <c r="M32" s="185"/>
      <c r="N32" s="185"/>
      <c r="O32" s="185"/>
      <c r="P32" s="186"/>
      <c r="Q32" s="370"/>
      <c r="R32" s="370"/>
      <c r="S32" s="370"/>
      <c r="T32" s="371"/>
      <c r="U32" s="185"/>
      <c r="V32" s="185"/>
      <c r="W32" s="185"/>
      <c r="X32" s="186"/>
    </row>
    <row r="33" spans="1:24" s="16" customFormat="1" ht="10.5" x14ac:dyDescent="0.15">
      <c r="A33" s="57" t="s">
        <v>42</v>
      </c>
      <c r="B33" s="37" t="s">
        <v>43</v>
      </c>
      <c r="C33" s="39" t="s">
        <v>44</v>
      </c>
      <c r="D33" s="39"/>
      <c r="E33" s="192">
        <f t="shared" si="0"/>
        <v>0</v>
      </c>
      <c r="F33" s="192">
        <f t="shared" si="1"/>
        <v>0</v>
      </c>
      <c r="G33" s="192">
        <f t="shared" si="2"/>
        <v>0</v>
      </c>
      <c r="H33" s="192">
        <f t="shared" si="3"/>
        <v>0</v>
      </c>
      <c r="I33" s="166"/>
      <c r="J33" s="166"/>
      <c r="K33" s="166"/>
      <c r="L33" s="167"/>
      <c r="M33" s="185"/>
      <c r="N33" s="185"/>
      <c r="O33" s="185"/>
      <c r="P33" s="186"/>
      <c r="Q33" s="370"/>
      <c r="R33" s="370"/>
      <c r="S33" s="370"/>
      <c r="T33" s="371"/>
      <c r="U33" s="185"/>
      <c r="V33" s="185"/>
      <c r="W33" s="185"/>
      <c r="X33" s="186"/>
    </row>
    <row r="34" spans="1:24" x14ac:dyDescent="0.2">
      <c r="A34" s="48" t="s">
        <v>31</v>
      </c>
      <c r="B34" s="433" t="s">
        <v>46</v>
      </c>
      <c r="C34" s="435" t="s">
        <v>44</v>
      </c>
      <c r="D34" s="435"/>
      <c r="E34" s="431">
        <v>0</v>
      </c>
      <c r="F34" s="431">
        <f t="shared" si="1"/>
        <v>0</v>
      </c>
      <c r="G34" s="431">
        <f t="shared" si="2"/>
        <v>0</v>
      </c>
      <c r="H34" s="431">
        <f t="shared" si="3"/>
        <v>0</v>
      </c>
      <c r="I34" s="427"/>
      <c r="J34" s="427"/>
      <c r="K34" s="427"/>
      <c r="L34" s="429"/>
      <c r="M34" s="418"/>
      <c r="N34" s="418"/>
      <c r="O34" s="418"/>
      <c r="P34" s="420"/>
      <c r="Q34" s="461"/>
      <c r="R34" s="461"/>
      <c r="S34" s="461"/>
      <c r="T34" s="463"/>
      <c r="U34" s="418"/>
      <c r="V34" s="418"/>
      <c r="W34" s="418"/>
      <c r="X34" s="420"/>
    </row>
    <row r="35" spans="1:24" x14ac:dyDescent="0.2">
      <c r="A35" s="44" t="s">
        <v>45</v>
      </c>
      <c r="B35" s="434"/>
      <c r="C35" s="436"/>
      <c r="D35" s="436"/>
      <c r="E35" s="432"/>
      <c r="F35" s="432"/>
      <c r="G35" s="432"/>
      <c r="H35" s="432"/>
      <c r="I35" s="428"/>
      <c r="J35" s="428"/>
      <c r="K35" s="428"/>
      <c r="L35" s="430"/>
      <c r="M35" s="419"/>
      <c r="N35" s="419"/>
      <c r="O35" s="419"/>
      <c r="P35" s="421"/>
      <c r="Q35" s="462"/>
      <c r="R35" s="462"/>
      <c r="S35" s="462"/>
      <c r="T35" s="464"/>
      <c r="U35" s="419"/>
      <c r="V35" s="419"/>
      <c r="W35" s="419"/>
      <c r="X35" s="421"/>
    </row>
    <row r="36" spans="1:24" x14ac:dyDescent="0.2">
      <c r="A36" s="41" t="s">
        <v>47</v>
      </c>
      <c r="B36" s="33" t="s">
        <v>48</v>
      </c>
      <c r="C36" s="35" t="s">
        <v>44</v>
      </c>
      <c r="D36" s="35"/>
      <c r="E36" s="192">
        <f t="shared" ref="E36:H39" si="23">I36+U36</f>
        <v>0</v>
      </c>
      <c r="F36" s="192">
        <f t="shared" si="23"/>
        <v>0</v>
      </c>
      <c r="G36" s="192">
        <f t="shared" si="23"/>
        <v>0</v>
      </c>
      <c r="H36" s="192">
        <f t="shared" si="23"/>
        <v>0</v>
      </c>
      <c r="I36" s="159"/>
      <c r="J36" s="159"/>
      <c r="K36" s="159"/>
      <c r="L36" s="160"/>
      <c r="M36" s="178"/>
      <c r="N36" s="178"/>
      <c r="O36" s="178"/>
      <c r="P36" s="179"/>
      <c r="Q36" s="364"/>
      <c r="R36" s="364"/>
      <c r="S36" s="364"/>
      <c r="T36" s="365"/>
      <c r="U36" s="178"/>
      <c r="V36" s="178"/>
      <c r="W36" s="178"/>
      <c r="X36" s="179"/>
    </row>
    <row r="37" spans="1:24" s="16" customFormat="1" ht="10.5" x14ac:dyDescent="0.15">
      <c r="A37" s="57" t="s">
        <v>49</v>
      </c>
      <c r="B37" s="37" t="s">
        <v>50</v>
      </c>
      <c r="C37" s="39"/>
      <c r="D37" s="39"/>
      <c r="E37" s="192">
        <f t="shared" si="23"/>
        <v>0</v>
      </c>
      <c r="F37" s="192">
        <f t="shared" si="23"/>
        <v>0</v>
      </c>
      <c r="G37" s="192">
        <f t="shared" si="23"/>
        <v>0</v>
      </c>
      <c r="H37" s="192">
        <f t="shared" si="23"/>
        <v>0</v>
      </c>
      <c r="I37" s="166"/>
      <c r="J37" s="166"/>
      <c r="K37" s="166"/>
      <c r="L37" s="167"/>
      <c r="M37" s="185"/>
      <c r="N37" s="185"/>
      <c r="O37" s="185"/>
      <c r="P37" s="186"/>
      <c r="Q37" s="370"/>
      <c r="R37" s="370"/>
      <c r="S37" s="370"/>
      <c r="T37" s="371"/>
      <c r="U37" s="185"/>
      <c r="V37" s="185"/>
      <c r="W37" s="185"/>
      <c r="X37" s="186"/>
    </row>
    <row r="38" spans="1:24" s="16" customFormat="1" x14ac:dyDescent="0.2">
      <c r="A38" s="41" t="s">
        <v>31</v>
      </c>
      <c r="B38" s="33"/>
      <c r="C38" s="35"/>
      <c r="D38" s="39"/>
      <c r="E38" s="192">
        <f t="shared" si="23"/>
        <v>0</v>
      </c>
      <c r="F38" s="192">
        <f t="shared" si="23"/>
        <v>0</v>
      </c>
      <c r="G38" s="192">
        <f t="shared" si="23"/>
        <v>0</v>
      </c>
      <c r="H38" s="192">
        <f t="shared" si="23"/>
        <v>0</v>
      </c>
      <c r="I38" s="166"/>
      <c r="J38" s="166"/>
      <c r="K38" s="166"/>
      <c r="L38" s="167"/>
      <c r="M38" s="185"/>
      <c r="N38" s="185"/>
      <c r="O38" s="185"/>
      <c r="P38" s="186"/>
      <c r="Q38" s="370"/>
      <c r="R38" s="370"/>
      <c r="S38" s="370"/>
      <c r="T38" s="371"/>
      <c r="U38" s="185"/>
      <c r="V38" s="185"/>
      <c r="W38" s="185"/>
      <c r="X38" s="186"/>
    </row>
    <row r="39" spans="1:24" x14ac:dyDescent="0.2">
      <c r="A39" s="47" t="s">
        <v>51</v>
      </c>
      <c r="B39" s="33" t="s">
        <v>52</v>
      </c>
      <c r="C39" s="35" t="s">
        <v>24</v>
      </c>
      <c r="D39" s="35"/>
      <c r="E39" s="192">
        <f t="shared" si="23"/>
        <v>0</v>
      </c>
      <c r="F39" s="192">
        <f t="shared" si="23"/>
        <v>0</v>
      </c>
      <c r="G39" s="192">
        <f t="shared" si="23"/>
        <v>0</v>
      </c>
      <c r="H39" s="192">
        <f t="shared" si="23"/>
        <v>0</v>
      </c>
      <c r="I39" s="159"/>
      <c r="J39" s="159"/>
      <c r="K39" s="159"/>
      <c r="L39" s="160"/>
      <c r="M39" s="178"/>
      <c r="N39" s="178"/>
      <c r="O39" s="178"/>
      <c r="P39" s="179"/>
      <c r="Q39" s="364"/>
      <c r="R39" s="364"/>
      <c r="S39" s="364"/>
      <c r="T39" s="365"/>
      <c r="U39" s="178"/>
      <c r="V39" s="178"/>
      <c r="W39" s="178"/>
      <c r="X39" s="179"/>
    </row>
    <row r="40" spans="1:24" ht="22.5" x14ac:dyDescent="0.2">
      <c r="A40" s="41" t="s">
        <v>221</v>
      </c>
      <c r="B40" s="33" t="s">
        <v>53</v>
      </c>
      <c r="C40" s="35" t="s">
        <v>54</v>
      </c>
      <c r="D40" s="35"/>
      <c r="E40" s="149">
        <f t="shared" ref="E40:E56" si="24">I40+U40</f>
        <v>0</v>
      </c>
      <c r="F40" s="149">
        <f t="shared" ref="F40:F56" si="25">J40+V40</f>
        <v>0</v>
      </c>
      <c r="G40" s="149">
        <f>K40+W40</f>
        <v>0</v>
      </c>
      <c r="H40" s="21" t="s">
        <v>24</v>
      </c>
      <c r="I40" s="168"/>
      <c r="J40" s="168"/>
      <c r="K40" s="168"/>
      <c r="L40" s="169" t="s">
        <v>24</v>
      </c>
      <c r="M40" s="187"/>
      <c r="N40" s="187"/>
      <c r="O40" s="187"/>
      <c r="P40" s="188" t="s">
        <v>24</v>
      </c>
      <c r="Q40" s="372"/>
      <c r="R40" s="372"/>
      <c r="S40" s="372"/>
      <c r="T40" s="373" t="s">
        <v>24</v>
      </c>
      <c r="U40" s="187"/>
      <c r="V40" s="187"/>
      <c r="W40" s="187"/>
      <c r="X40" s="188" t="s">
        <v>24</v>
      </c>
    </row>
    <row r="41" spans="1:24" x14ac:dyDescent="0.2">
      <c r="A41" s="36" t="s">
        <v>55</v>
      </c>
      <c r="B41" s="37" t="s">
        <v>56</v>
      </c>
      <c r="C41" s="39" t="s">
        <v>24</v>
      </c>
      <c r="D41" s="35"/>
      <c r="E41" s="192">
        <f>I41+U41+M41+Q41</f>
        <v>75259500</v>
      </c>
      <c r="F41" s="192">
        <f>J41+V41+N41+R41</f>
        <v>78259310</v>
      </c>
      <c r="G41" s="192">
        <f>K41+W41+O41+S41</f>
        <v>82664160</v>
      </c>
      <c r="H41" s="21"/>
      <c r="I41" s="159">
        <f>I42+I60+I64+I72+I74</f>
        <v>74311030</v>
      </c>
      <c r="J41" s="159">
        <f t="shared" ref="J41:K41" si="26">J42+J60+J64+J72+J74</f>
        <v>77289090</v>
      </c>
      <c r="K41" s="159">
        <f t="shared" si="26"/>
        <v>81681420</v>
      </c>
      <c r="L41" s="169"/>
      <c r="M41" s="349">
        <f>M42+M60+M64+M72+M74</f>
        <v>125000</v>
      </c>
      <c r="N41" s="349">
        <f t="shared" ref="N41:O41" si="27">N42+N60+N64+N72+N74</f>
        <v>125000</v>
      </c>
      <c r="O41" s="349">
        <f t="shared" si="27"/>
        <v>125000</v>
      </c>
      <c r="P41" s="179"/>
      <c r="Q41" s="159">
        <f>Q42+Q60+Q64+Q72+Q74</f>
        <v>7810</v>
      </c>
      <c r="R41" s="159">
        <f t="shared" ref="R41:S41" si="28">R42+R60+R64+R72+R74</f>
        <v>7810</v>
      </c>
      <c r="S41" s="159">
        <f t="shared" si="28"/>
        <v>7810</v>
      </c>
      <c r="T41" s="365"/>
      <c r="U41" s="275">
        <f>U42+U60+U64+U72+U74</f>
        <v>815660</v>
      </c>
      <c r="V41" s="275">
        <f t="shared" ref="V41:W41" si="29">V42+V60+V64+V72+V74</f>
        <v>837410</v>
      </c>
      <c r="W41" s="275">
        <f t="shared" si="29"/>
        <v>849930</v>
      </c>
      <c r="X41" s="188"/>
    </row>
    <row r="42" spans="1:24" ht="22.5" x14ac:dyDescent="0.2">
      <c r="A42" s="30" t="s">
        <v>57</v>
      </c>
      <c r="B42" s="33" t="s">
        <v>58</v>
      </c>
      <c r="C42" s="35" t="s">
        <v>24</v>
      </c>
      <c r="D42" s="35"/>
      <c r="E42" s="192">
        <f>I42+U42+M42+Q42</f>
        <v>66368900</v>
      </c>
      <c r="F42" s="192">
        <f>J42+V42+N42+R42</f>
        <v>70037840</v>
      </c>
      <c r="G42" s="192">
        <f>K42+W42+O42+R42</f>
        <v>74442690</v>
      </c>
      <c r="H42" s="21" t="s">
        <v>24</v>
      </c>
      <c r="I42" s="159">
        <f>I43+I44+I45+I46+I49</f>
        <v>65650200</v>
      </c>
      <c r="J42" s="159">
        <f t="shared" ref="J42:K42" si="30">J43+J44+J45+J46+J49</f>
        <v>69307100</v>
      </c>
      <c r="K42" s="159">
        <f t="shared" si="30"/>
        <v>73699430</v>
      </c>
      <c r="L42" s="169" t="s">
        <v>24</v>
      </c>
      <c r="M42" s="349">
        <f>M43+M44+M45+M46+M49</f>
        <v>125000</v>
      </c>
      <c r="N42" s="349">
        <f t="shared" ref="N42:O42" si="31">N43+N44+N45+N46+N49</f>
        <v>125000</v>
      </c>
      <c r="O42" s="349">
        <f t="shared" si="31"/>
        <v>125000</v>
      </c>
      <c r="P42" s="179" t="s">
        <v>24</v>
      </c>
      <c r="Q42" s="159">
        <f>Q43+Q44+Q45+Q46+Q49</f>
        <v>7810</v>
      </c>
      <c r="R42" s="159">
        <f t="shared" ref="R42:S42" si="32">R43+R44+R45+R46+R49</f>
        <v>7810</v>
      </c>
      <c r="S42" s="159">
        <f t="shared" si="32"/>
        <v>7810</v>
      </c>
      <c r="T42" s="365" t="s">
        <v>24</v>
      </c>
      <c r="U42" s="275">
        <f>U43+U44+U45+U46+U49</f>
        <v>585890</v>
      </c>
      <c r="V42" s="275">
        <f t="shared" ref="V42:W42" si="33">V43+V44+V45+V46+V49</f>
        <v>597930</v>
      </c>
      <c r="W42" s="275">
        <f t="shared" si="33"/>
        <v>610450</v>
      </c>
      <c r="X42" s="188" t="s">
        <v>24</v>
      </c>
    </row>
    <row r="43" spans="1:24" ht="22.5" x14ac:dyDescent="0.2">
      <c r="A43" s="41" t="s">
        <v>59</v>
      </c>
      <c r="B43" s="33" t="s">
        <v>60</v>
      </c>
      <c r="C43" s="35" t="s">
        <v>61</v>
      </c>
      <c r="D43" s="219" t="s">
        <v>310</v>
      </c>
      <c r="E43" s="192">
        <f>I43+U43+M43+Q43</f>
        <v>50974580</v>
      </c>
      <c r="F43" s="192">
        <f>J43+V43+N43+R43</f>
        <v>53792510</v>
      </c>
      <c r="G43" s="192">
        <f>K43+W43+O43+S43</f>
        <v>57175640</v>
      </c>
      <c r="H43" s="21" t="s">
        <v>24</v>
      </c>
      <c r="I43" s="159">
        <v>50422580</v>
      </c>
      <c r="J43" s="159">
        <v>53231260</v>
      </c>
      <c r="K43" s="159">
        <v>56604780</v>
      </c>
      <c r="L43" s="169" t="s">
        <v>24</v>
      </c>
      <c r="M43" s="178">
        <v>96000</v>
      </c>
      <c r="N43" s="178">
        <v>96000</v>
      </c>
      <c r="O43" s="178">
        <v>96000</v>
      </c>
      <c r="P43" s="179" t="s">
        <v>24</v>
      </c>
      <c r="Q43" s="364">
        <v>6000</v>
      </c>
      <c r="R43" s="364">
        <v>6000</v>
      </c>
      <c r="S43" s="364">
        <v>6000</v>
      </c>
      <c r="T43" s="365" t="s">
        <v>24</v>
      </c>
      <c r="U43" s="187">
        <v>450000</v>
      </c>
      <c r="V43" s="187">
        <v>459250</v>
      </c>
      <c r="W43" s="187">
        <v>468860</v>
      </c>
      <c r="X43" s="188" t="s">
        <v>24</v>
      </c>
    </row>
    <row r="44" spans="1:24" x14ac:dyDescent="0.2">
      <c r="A44" s="43" t="s">
        <v>62</v>
      </c>
      <c r="B44" s="33" t="s">
        <v>63</v>
      </c>
      <c r="C44" s="35" t="s">
        <v>64</v>
      </c>
      <c r="D44" s="35" t="s">
        <v>468</v>
      </c>
      <c r="E44" s="192">
        <f t="shared" si="24"/>
        <v>0</v>
      </c>
      <c r="F44" s="192">
        <f t="shared" si="25"/>
        <v>0</v>
      </c>
      <c r="G44" s="192">
        <f>K44+W44</f>
        <v>0</v>
      </c>
      <c r="H44" s="21" t="s">
        <v>24</v>
      </c>
      <c r="I44" s="159"/>
      <c r="J44" s="159"/>
      <c r="K44" s="159"/>
      <c r="L44" s="169" t="s">
        <v>24</v>
      </c>
      <c r="M44" s="178"/>
      <c r="N44" s="178"/>
      <c r="O44" s="178"/>
      <c r="P44" s="179" t="s">
        <v>24</v>
      </c>
      <c r="Q44" s="364"/>
      <c r="R44" s="364"/>
      <c r="S44" s="364"/>
      <c r="T44" s="365" t="s">
        <v>24</v>
      </c>
      <c r="U44" s="187"/>
      <c r="V44" s="187"/>
      <c r="W44" s="187"/>
      <c r="X44" s="188" t="s">
        <v>24</v>
      </c>
    </row>
    <row r="45" spans="1:24" ht="22.5" x14ac:dyDescent="0.2">
      <c r="A45" s="41" t="s">
        <v>65</v>
      </c>
      <c r="B45" s="33" t="s">
        <v>66</v>
      </c>
      <c r="C45" s="35" t="s">
        <v>67</v>
      </c>
      <c r="D45" s="35"/>
      <c r="E45" s="192">
        <f t="shared" si="24"/>
        <v>0</v>
      </c>
      <c r="F45" s="192">
        <f t="shared" si="25"/>
        <v>0</v>
      </c>
      <c r="G45" s="192">
        <f>K45+W45</f>
        <v>0</v>
      </c>
      <c r="H45" s="21" t="s">
        <v>24</v>
      </c>
      <c r="I45" s="159"/>
      <c r="J45" s="159"/>
      <c r="K45" s="159"/>
      <c r="L45" s="169" t="s">
        <v>24</v>
      </c>
      <c r="M45" s="178"/>
      <c r="N45" s="178"/>
      <c r="O45" s="178"/>
      <c r="P45" s="179" t="s">
        <v>24</v>
      </c>
      <c r="Q45" s="364"/>
      <c r="R45" s="364"/>
      <c r="S45" s="364"/>
      <c r="T45" s="365" t="s">
        <v>24</v>
      </c>
      <c r="U45" s="187"/>
      <c r="V45" s="187"/>
      <c r="W45" s="187"/>
      <c r="X45" s="188" t="s">
        <v>24</v>
      </c>
    </row>
    <row r="46" spans="1:24" ht="22.5" x14ac:dyDescent="0.2">
      <c r="A46" s="41" t="s">
        <v>68</v>
      </c>
      <c r="B46" s="33" t="s">
        <v>69</v>
      </c>
      <c r="C46" s="35" t="s">
        <v>70</v>
      </c>
      <c r="D46" s="35"/>
      <c r="E46" s="192">
        <f t="shared" ref="E46:G47" si="34">I46+U46+M46+Q46</f>
        <v>15394320</v>
      </c>
      <c r="F46" s="192">
        <f t="shared" si="34"/>
        <v>16245330</v>
      </c>
      <c r="G46" s="192">
        <f t="shared" si="34"/>
        <v>17267050</v>
      </c>
      <c r="H46" s="21" t="s">
        <v>24</v>
      </c>
      <c r="I46" s="159">
        <f>I47+I48</f>
        <v>15227620</v>
      </c>
      <c r="J46" s="159">
        <f t="shared" ref="J46:K46" si="35">J47+J48</f>
        <v>16075840</v>
      </c>
      <c r="K46" s="159">
        <f t="shared" si="35"/>
        <v>17094650</v>
      </c>
      <c r="L46" s="169" t="s">
        <v>24</v>
      </c>
      <c r="M46" s="349">
        <f>M47+M48</f>
        <v>29000</v>
      </c>
      <c r="N46" s="349">
        <f t="shared" ref="N46:O46" si="36">N47+N48</f>
        <v>29000</v>
      </c>
      <c r="O46" s="349">
        <f t="shared" si="36"/>
        <v>29000</v>
      </c>
      <c r="P46" s="179" t="s">
        <v>24</v>
      </c>
      <c r="Q46" s="159">
        <f>Q47+Q48</f>
        <v>1810</v>
      </c>
      <c r="R46" s="159">
        <f t="shared" ref="R46:S46" si="37">R47+R48</f>
        <v>1810</v>
      </c>
      <c r="S46" s="159">
        <f t="shared" si="37"/>
        <v>1810</v>
      </c>
      <c r="T46" s="365" t="s">
        <v>24</v>
      </c>
      <c r="U46" s="275">
        <f>U47+U48</f>
        <v>135890</v>
      </c>
      <c r="V46" s="275">
        <f t="shared" ref="V46:W46" si="38">V47+V48</f>
        <v>138680</v>
      </c>
      <c r="W46" s="275">
        <f t="shared" si="38"/>
        <v>141590</v>
      </c>
      <c r="X46" s="188" t="s">
        <v>24</v>
      </c>
    </row>
    <row r="47" spans="1:24" ht="29.25" customHeight="1" x14ac:dyDescent="0.2">
      <c r="A47" s="40" t="s">
        <v>248</v>
      </c>
      <c r="B47" s="33" t="s">
        <v>246</v>
      </c>
      <c r="C47" s="35" t="s">
        <v>70</v>
      </c>
      <c r="D47" s="219" t="s">
        <v>303</v>
      </c>
      <c r="E47" s="192">
        <f t="shared" si="34"/>
        <v>15394320</v>
      </c>
      <c r="F47" s="192">
        <f t="shared" si="34"/>
        <v>16245330</v>
      </c>
      <c r="G47" s="192">
        <f t="shared" si="34"/>
        <v>17267050</v>
      </c>
      <c r="H47" s="149">
        <f>L47+X47</f>
        <v>0</v>
      </c>
      <c r="I47" s="159">
        <v>15227620</v>
      </c>
      <c r="J47" s="159">
        <v>16075840</v>
      </c>
      <c r="K47" s="159">
        <v>17094650</v>
      </c>
      <c r="L47" s="169"/>
      <c r="M47" s="178">
        <v>29000</v>
      </c>
      <c r="N47" s="178">
        <v>29000</v>
      </c>
      <c r="O47" s="178">
        <v>29000</v>
      </c>
      <c r="P47" s="179"/>
      <c r="Q47" s="364">
        <v>1810</v>
      </c>
      <c r="R47" s="364">
        <v>1810</v>
      </c>
      <c r="S47" s="364">
        <v>1810</v>
      </c>
      <c r="T47" s="365"/>
      <c r="U47" s="187">
        <v>135890</v>
      </c>
      <c r="V47" s="187">
        <v>138680</v>
      </c>
      <c r="W47" s="187">
        <v>141590</v>
      </c>
      <c r="X47" s="188"/>
    </row>
    <row r="48" spans="1:24" x14ac:dyDescent="0.2">
      <c r="A48" s="40" t="s">
        <v>243</v>
      </c>
      <c r="B48" s="33" t="s">
        <v>247</v>
      </c>
      <c r="C48" s="35" t="s">
        <v>70</v>
      </c>
      <c r="D48" s="35"/>
      <c r="E48" s="192">
        <f t="shared" si="24"/>
        <v>0</v>
      </c>
      <c r="F48" s="192">
        <f t="shared" si="25"/>
        <v>0</v>
      </c>
      <c r="G48" s="192">
        <f t="shared" ref="G48:G54" si="39">K48+W48</f>
        <v>0</v>
      </c>
      <c r="H48" s="149">
        <f>L48+X48</f>
        <v>0</v>
      </c>
      <c r="I48" s="159"/>
      <c r="J48" s="159"/>
      <c r="K48" s="159"/>
      <c r="L48" s="169"/>
      <c r="M48" s="178"/>
      <c r="N48" s="178"/>
      <c r="O48" s="178"/>
      <c r="P48" s="179"/>
      <c r="Q48" s="364"/>
      <c r="R48" s="364"/>
      <c r="S48" s="364"/>
      <c r="T48" s="365"/>
      <c r="U48" s="187"/>
      <c r="V48" s="187"/>
      <c r="W48" s="187"/>
      <c r="X48" s="188"/>
    </row>
    <row r="49" spans="1:24" ht="22.5" x14ac:dyDescent="0.2">
      <c r="A49" s="41" t="s">
        <v>244</v>
      </c>
      <c r="B49" s="33" t="s">
        <v>320</v>
      </c>
      <c r="C49" s="35" t="s">
        <v>249</v>
      </c>
      <c r="D49" s="35"/>
      <c r="E49" s="192">
        <f t="shared" si="24"/>
        <v>0</v>
      </c>
      <c r="F49" s="192">
        <f t="shared" si="25"/>
        <v>0</v>
      </c>
      <c r="G49" s="192">
        <f t="shared" si="39"/>
        <v>0</v>
      </c>
      <c r="H49" s="149">
        <f>L49+X49</f>
        <v>0</v>
      </c>
      <c r="I49" s="159"/>
      <c r="J49" s="159"/>
      <c r="K49" s="159"/>
      <c r="L49" s="169"/>
      <c r="M49" s="178"/>
      <c r="N49" s="178"/>
      <c r="O49" s="178"/>
      <c r="P49" s="179"/>
      <c r="Q49" s="364"/>
      <c r="R49" s="364"/>
      <c r="S49" s="364"/>
      <c r="T49" s="365"/>
      <c r="U49" s="187"/>
      <c r="V49" s="187"/>
      <c r="W49" s="187"/>
      <c r="X49" s="188"/>
    </row>
    <row r="50" spans="1:24" x14ac:dyDescent="0.2">
      <c r="A50" s="40" t="s">
        <v>31</v>
      </c>
      <c r="B50" s="33"/>
      <c r="C50" s="35"/>
      <c r="D50" s="35"/>
      <c r="E50" s="192">
        <f t="shared" si="24"/>
        <v>0</v>
      </c>
      <c r="F50" s="192">
        <f t="shared" si="25"/>
        <v>0</v>
      </c>
      <c r="G50" s="192">
        <f t="shared" si="39"/>
        <v>0</v>
      </c>
      <c r="H50" s="149">
        <f>L50+X50</f>
        <v>0</v>
      </c>
      <c r="I50" s="159"/>
      <c r="J50" s="159"/>
      <c r="K50" s="159"/>
      <c r="L50" s="169"/>
      <c r="M50" s="178"/>
      <c r="N50" s="178"/>
      <c r="O50" s="178"/>
      <c r="P50" s="179"/>
      <c r="Q50" s="364"/>
      <c r="R50" s="364"/>
      <c r="S50" s="364"/>
      <c r="T50" s="365"/>
      <c r="U50" s="187"/>
      <c r="V50" s="187"/>
      <c r="W50" s="187"/>
      <c r="X50" s="188"/>
    </row>
    <row r="51" spans="1:24" x14ac:dyDescent="0.2">
      <c r="A51" s="40" t="s">
        <v>245</v>
      </c>
      <c r="B51" s="33" t="s">
        <v>321</v>
      </c>
      <c r="C51" s="35" t="s">
        <v>249</v>
      </c>
      <c r="D51" s="35"/>
      <c r="E51" s="192">
        <f t="shared" si="24"/>
        <v>0</v>
      </c>
      <c r="F51" s="192">
        <f t="shared" si="25"/>
        <v>0</v>
      </c>
      <c r="G51" s="192">
        <f t="shared" si="39"/>
        <v>0</v>
      </c>
      <c r="H51" s="149">
        <f>L51+X51</f>
        <v>0</v>
      </c>
      <c r="I51" s="159"/>
      <c r="J51" s="159"/>
      <c r="K51" s="159"/>
      <c r="L51" s="169"/>
      <c r="M51" s="178"/>
      <c r="N51" s="178"/>
      <c r="O51" s="178"/>
      <c r="P51" s="179"/>
      <c r="Q51" s="364"/>
      <c r="R51" s="364"/>
      <c r="S51" s="364"/>
      <c r="T51" s="365"/>
      <c r="U51" s="187"/>
      <c r="V51" s="187"/>
      <c r="W51" s="187"/>
      <c r="X51" s="188"/>
    </row>
    <row r="52" spans="1:24" x14ac:dyDescent="0.2">
      <c r="A52" s="47" t="s">
        <v>71</v>
      </c>
      <c r="B52" s="33" t="s">
        <v>72</v>
      </c>
      <c r="C52" s="35" t="s">
        <v>73</v>
      </c>
      <c r="D52" s="35"/>
      <c r="E52" s="192">
        <f t="shared" si="24"/>
        <v>0</v>
      </c>
      <c r="F52" s="192">
        <f t="shared" si="25"/>
        <v>0</v>
      </c>
      <c r="G52" s="192">
        <f t="shared" si="39"/>
        <v>0</v>
      </c>
      <c r="H52" s="21" t="s">
        <v>24</v>
      </c>
      <c r="I52" s="159"/>
      <c r="J52" s="159"/>
      <c r="K52" s="159"/>
      <c r="L52" s="169" t="s">
        <v>24</v>
      </c>
      <c r="M52" s="178"/>
      <c r="N52" s="178"/>
      <c r="O52" s="178"/>
      <c r="P52" s="179" t="s">
        <v>24</v>
      </c>
      <c r="Q52" s="364"/>
      <c r="R52" s="364"/>
      <c r="S52" s="364"/>
      <c r="T52" s="365" t="s">
        <v>24</v>
      </c>
      <c r="U52" s="187"/>
      <c r="V52" s="187"/>
      <c r="W52" s="187"/>
      <c r="X52" s="188" t="s">
        <v>24</v>
      </c>
    </row>
    <row r="53" spans="1:24" ht="22.5" x14ac:dyDescent="0.2">
      <c r="A53" s="41" t="s">
        <v>74</v>
      </c>
      <c r="B53" s="33" t="s">
        <v>75</v>
      </c>
      <c r="C53" s="35" t="s">
        <v>76</v>
      </c>
      <c r="D53" s="35"/>
      <c r="E53" s="192">
        <f t="shared" si="24"/>
        <v>0</v>
      </c>
      <c r="F53" s="192">
        <f t="shared" si="25"/>
        <v>0</v>
      </c>
      <c r="G53" s="192">
        <f t="shared" si="39"/>
        <v>0</v>
      </c>
      <c r="H53" s="21" t="s">
        <v>24</v>
      </c>
      <c r="I53" s="159"/>
      <c r="J53" s="159"/>
      <c r="K53" s="159"/>
      <c r="L53" s="169" t="s">
        <v>24</v>
      </c>
      <c r="M53" s="178"/>
      <c r="N53" s="178"/>
      <c r="O53" s="178"/>
      <c r="P53" s="179" t="s">
        <v>24</v>
      </c>
      <c r="Q53" s="364"/>
      <c r="R53" s="364"/>
      <c r="S53" s="364"/>
      <c r="T53" s="365" t="s">
        <v>24</v>
      </c>
      <c r="U53" s="187"/>
      <c r="V53" s="187"/>
      <c r="W53" s="187"/>
      <c r="X53" s="188" t="s">
        <v>24</v>
      </c>
    </row>
    <row r="54" spans="1:24" x14ac:dyDescent="0.2">
      <c r="A54" s="40" t="s">
        <v>113</v>
      </c>
      <c r="B54" s="33"/>
      <c r="C54" s="35"/>
      <c r="D54" s="35"/>
      <c r="E54" s="192">
        <f t="shared" si="24"/>
        <v>0</v>
      </c>
      <c r="F54" s="192">
        <f t="shared" si="25"/>
        <v>0</v>
      </c>
      <c r="G54" s="192">
        <f t="shared" si="39"/>
        <v>0</v>
      </c>
      <c r="H54" s="149">
        <f>L54+X54</f>
        <v>0</v>
      </c>
      <c r="I54" s="159"/>
      <c r="J54" s="159"/>
      <c r="K54" s="159"/>
      <c r="L54" s="169"/>
      <c r="M54" s="178"/>
      <c r="N54" s="178"/>
      <c r="O54" s="178"/>
      <c r="P54" s="179"/>
      <c r="Q54" s="364"/>
      <c r="R54" s="364"/>
      <c r="S54" s="364"/>
      <c r="T54" s="365"/>
      <c r="U54" s="187"/>
      <c r="V54" s="187"/>
      <c r="W54" s="187"/>
      <c r="X54" s="188"/>
    </row>
    <row r="55" spans="1:24" s="290" customFormat="1" ht="22.5" x14ac:dyDescent="0.2">
      <c r="A55" s="40" t="s">
        <v>250</v>
      </c>
      <c r="B55" s="33" t="s">
        <v>251</v>
      </c>
      <c r="C55" s="35" t="s">
        <v>429</v>
      </c>
      <c r="D55" s="35"/>
      <c r="E55" s="192">
        <f t="shared" ref="E55" si="40">I55+U55</f>
        <v>0</v>
      </c>
      <c r="F55" s="192">
        <f t="shared" ref="F55" si="41">J55+V55</f>
        <v>0</v>
      </c>
      <c r="G55" s="192">
        <f t="shared" ref="G55" si="42">K55+W55</f>
        <v>0</v>
      </c>
      <c r="H55" s="149">
        <f t="shared" ref="H55" si="43">L55+X55</f>
        <v>0</v>
      </c>
      <c r="I55" s="159"/>
      <c r="J55" s="159"/>
      <c r="K55" s="159"/>
      <c r="L55" s="169"/>
      <c r="M55" s="178"/>
      <c r="N55" s="178"/>
      <c r="O55" s="178"/>
      <c r="P55" s="179"/>
      <c r="Q55" s="364"/>
      <c r="R55" s="364"/>
      <c r="S55" s="364"/>
      <c r="T55" s="365"/>
      <c r="U55" s="187"/>
      <c r="V55" s="187"/>
      <c r="W55" s="187"/>
      <c r="X55" s="188"/>
    </row>
    <row r="56" spans="1:24" ht="22.5" x14ac:dyDescent="0.2">
      <c r="A56" s="40" t="s">
        <v>250</v>
      </c>
      <c r="B56" s="33" t="s">
        <v>251</v>
      </c>
      <c r="C56" s="35" t="s">
        <v>427</v>
      </c>
      <c r="D56" s="35"/>
      <c r="E56" s="192">
        <f t="shared" si="24"/>
        <v>0</v>
      </c>
      <c r="F56" s="192">
        <f t="shared" si="25"/>
        <v>0</v>
      </c>
      <c r="G56" s="192">
        <f>K56+W56</f>
        <v>0</v>
      </c>
      <c r="H56" s="149">
        <f>L56+X56</f>
        <v>0</v>
      </c>
      <c r="I56" s="159"/>
      <c r="J56" s="159"/>
      <c r="K56" s="159"/>
      <c r="L56" s="169"/>
      <c r="M56" s="178"/>
      <c r="N56" s="178"/>
      <c r="O56" s="178"/>
      <c r="P56" s="179"/>
      <c r="Q56" s="372"/>
      <c r="R56" s="372"/>
      <c r="S56" s="372"/>
      <c r="T56" s="373"/>
      <c r="U56" s="187"/>
      <c r="V56" s="187"/>
      <c r="W56" s="187"/>
      <c r="X56" s="188"/>
    </row>
    <row r="57" spans="1:24" ht="22.5" x14ac:dyDescent="0.2">
      <c r="A57" s="41" t="s">
        <v>77</v>
      </c>
      <c r="B57" s="33" t="s">
        <v>78</v>
      </c>
      <c r="C57" s="35" t="s">
        <v>79</v>
      </c>
      <c r="D57" s="35"/>
      <c r="E57" s="192">
        <f t="shared" ref="E57:E90" si="44">I57+U57</f>
        <v>0</v>
      </c>
      <c r="F57" s="192">
        <f t="shared" ref="F57:F90" si="45">J57+V57</f>
        <v>0</v>
      </c>
      <c r="G57" s="192">
        <f t="shared" ref="G57:G65" si="46">K57+W57</f>
        <v>0</v>
      </c>
      <c r="H57" s="21" t="s">
        <v>24</v>
      </c>
      <c r="I57" s="159"/>
      <c r="J57" s="159"/>
      <c r="K57" s="159"/>
      <c r="L57" s="169" t="s">
        <v>24</v>
      </c>
      <c r="M57" s="178"/>
      <c r="N57" s="178"/>
      <c r="O57" s="178"/>
      <c r="P57" s="179" t="s">
        <v>24</v>
      </c>
      <c r="Q57" s="372"/>
      <c r="R57" s="372"/>
      <c r="S57" s="372"/>
      <c r="T57" s="373" t="s">
        <v>24</v>
      </c>
      <c r="U57" s="187"/>
      <c r="V57" s="187"/>
      <c r="W57" s="187"/>
      <c r="X57" s="188" t="s">
        <v>24</v>
      </c>
    </row>
    <row r="58" spans="1:24" ht="33.75" x14ac:dyDescent="0.2">
      <c r="A58" s="41" t="s">
        <v>80</v>
      </c>
      <c r="B58" s="33" t="s">
        <v>81</v>
      </c>
      <c r="C58" s="35" t="s">
        <v>82</v>
      </c>
      <c r="D58" s="35"/>
      <c r="E58" s="192">
        <f t="shared" si="44"/>
        <v>0</v>
      </c>
      <c r="F58" s="192">
        <f t="shared" si="45"/>
        <v>0</v>
      </c>
      <c r="G58" s="192">
        <f t="shared" si="46"/>
        <v>0</v>
      </c>
      <c r="H58" s="21" t="s">
        <v>24</v>
      </c>
      <c r="I58" s="159"/>
      <c r="J58" s="159"/>
      <c r="K58" s="159"/>
      <c r="L58" s="169" t="s">
        <v>24</v>
      </c>
      <c r="M58" s="187"/>
      <c r="N58" s="187"/>
      <c r="O58" s="187"/>
      <c r="P58" s="188" t="s">
        <v>24</v>
      </c>
      <c r="Q58" s="372"/>
      <c r="R58" s="372"/>
      <c r="S58" s="372"/>
      <c r="T58" s="373" t="s">
        <v>24</v>
      </c>
      <c r="U58" s="187"/>
      <c r="V58" s="187"/>
      <c r="W58" s="187"/>
      <c r="X58" s="188" t="s">
        <v>24</v>
      </c>
    </row>
    <row r="59" spans="1:24" x14ac:dyDescent="0.2">
      <c r="A59" s="41" t="s">
        <v>322</v>
      </c>
      <c r="B59" s="33" t="s">
        <v>252</v>
      </c>
      <c r="C59" s="35" t="s">
        <v>253</v>
      </c>
      <c r="D59" s="35"/>
      <c r="E59" s="192">
        <f t="shared" si="44"/>
        <v>0</v>
      </c>
      <c r="F59" s="192">
        <f t="shared" si="45"/>
        <v>0</v>
      </c>
      <c r="G59" s="192">
        <f t="shared" si="46"/>
        <v>0</v>
      </c>
      <c r="H59" s="21"/>
      <c r="I59" s="159"/>
      <c r="J59" s="159"/>
      <c r="K59" s="159"/>
      <c r="L59" s="169"/>
      <c r="M59" s="187"/>
      <c r="N59" s="187"/>
      <c r="O59" s="187"/>
      <c r="P59" s="188"/>
      <c r="Q59" s="372"/>
      <c r="R59" s="372"/>
      <c r="S59" s="372"/>
      <c r="T59" s="373"/>
      <c r="U59" s="187"/>
      <c r="V59" s="187"/>
      <c r="W59" s="187"/>
      <c r="X59" s="188"/>
    </row>
    <row r="60" spans="1:24" x14ac:dyDescent="0.2">
      <c r="A60" s="47" t="s">
        <v>83</v>
      </c>
      <c r="B60" s="33" t="s">
        <v>84</v>
      </c>
      <c r="C60" s="35" t="s">
        <v>85</v>
      </c>
      <c r="D60" s="35"/>
      <c r="E60" s="192">
        <f t="shared" si="44"/>
        <v>545000</v>
      </c>
      <c r="F60" s="192">
        <f t="shared" si="45"/>
        <v>545000</v>
      </c>
      <c r="G60" s="192">
        <f t="shared" si="46"/>
        <v>545000</v>
      </c>
      <c r="H60" s="21" t="s">
        <v>24</v>
      </c>
      <c r="I60" s="159">
        <f>I61+I62+I63</f>
        <v>545000</v>
      </c>
      <c r="J60" s="159">
        <f t="shared" ref="J60:K60" si="47">J61+J62+J63</f>
        <v>545000</v>
      </c>
      <c r="K60" s="159">
        <f t="shared" si="47"/>
        <v>545000</v>
      </c>
      <c r="L60" s="169" t="s">
        <v>24</v>
      </c>
      <c r="M60" s="187"/>
      <c r="N60" s="187"/>
      <c r="O60" s="187"/>
      <c r="P60" s="188" t="s">
        <v>24</v>
      </c>
      <c r="Q60" s="372"/>
      <c r="R60" s="372"/>
      <c r="S60" s="372"/>
      <c r="T60" s="373" t="s">
        <v>24</v>
      </c>
      <c r="U60" s="187"/>
      <c r="V60" s="187"/>
      <c r="W60" s="187"/>
      <c r="X60" s="188" t="s">
        <v>24</v>
      </c>
    </row>
    <row r="61" spans="1:24" ht="22.5" x14ac:dyDescent="0.2">
      <c r="A61" s="41" t="s">
        <v>86</v>
      </c>
      <c r="B61" s="33" t="s">
        <v>87</v>
      </c>
      <c r="C61" s="35" t="s">
        <v>88</v>
      </c>
      <c r="D61" s="35" t="s">
        <v>304</v>
      </c>
      <c r="E61" s="192">
        <f t="shared" si="44"/>
        <v>542856</v>
      </c>
      <c r="F61" s="192">
        <f t="shared" si="45"/>
        <v>542856</v>
      </c>
      <c r="G61" s="192">
        <f t="shared" si="46"/>
        <v>542856</v>
      </c>
      <c r="H61" s="21" t="s">
        <v>24</v>
      </c>
      <c r="I61" s="159">
        <v>542856</v>
      </c>
      <c r="J61" s="159">
        <v>542856</v>
      </c>
      <c r="K61" s="159">
        <v>542856</v>
      </c>
      <c r="L61" s="169" t="s">
        <v>24</v>
      </c>
      <c r="M61" s="187"/>
      <c r="N61" s="187"/>
      <c r="O61" s="187"/>
      <c r="P61" s="188" t="s">
        <v>24</v>
      </c>
      <c r="Q61" s="372"/>
      <c r="R61" s="372"/>
      <c r="S61" s="372"/>
      <c r="T61" s="373" t="s">
        <v>24</v>
      </c>
      <c r="U61" s="187"/>
      <c r="V61" s="187"/>
      <c r="W61" s="187"/>
      <c r="X61" s="188" t="s">
        <v>24</v>
      </c>
    </row>
    <row r="62" spans="1:24" ht="22.5" x14ac:dyDescent="0.2">
      <c r="A62" s="41" t="s">
        <v>89</v>
      </c>
      <c r="B62" s="33" t="s">
        <v>90</v>
      </c>
      <c r="C62" s="35" t="s">
        <v>91</v>
      </c>
      <c r="D62" s="35" t="s">
        <v>304</v>
      </c>
      <c r="E62" s="192">
        <f t="shared" si="44"/>
        <v>2144</v>
      </c>
      <c r="F62" s="192">
        <f t="shared" si="45"/>
        <v>2144</v>
      </c>
      <c r="G62" s="192">
        <f t="shared" si="46"/>
        <v>2144</v>
      </c>
      <c r="H62" s="21" t="s">
        <v>24</v>
      </c>
      <c r="I62" s="159">
        <v>2144</v>
      </c>
      <c r="J62" s="159">
        <v>2144</v>
      </c>
      <c r="K62" s="159">
        <v>2144</v>
      </c>
      <c r="L62" s="169" t="s">
        <v>24</v>
      </c>
      <c r="M62" s="187"/>
      <c r="N62" s="187"/>
      <c r="O62" s="187"/>
      <c r="P62" s="188" t="s">
        <v>24</v>
      </c>
      <c r="Q62" s="372"/>
      <c r="R62" s="372"/>
      <c r="S62" s="372"/>
      <c r="T62" s="373" t="s">
        <v>24</v>
      </c>
      <c r="U62" s="187"/>
      <c r="V62" s="187"/>
      <c r="W62" s="187"/>
      <c r="X62" s="188" t="s">
        <v>24</v>
      </c>
    </row>
    <row r="63" spans="1:24" x14ac:dyDescent="0.2">
      <c r="A63" s="41" t="s">
        <v>92</v>
      </c>
      <c r="B63" s="33" t="s">
        <v>93</v>
      </c>
      <c r="C63" s="35" t="s">
        <v>94</v>
      </c>
      <c r="D63" s="35"/>
      <c r="E63" s="192">
        <f t="shared" si="44"/>
        <v>0</v>
      </c>
      <c r="F63" s="192">
        <f t="shared" si="45"/>
        <v>0</v>
      </c>
      <c r="G63" s="192">
        <f t="shared" si="46"/>
        <v>0</v>
      </c>
      <c r="H63" s="21" t="s">
        <v>24</v>
      </c>
      <c r="I63" s="159"/>
      <c r="J63" s="159"/>
      <c r="K63" s="159"/>
      <c r="L63" s="169" t="s">
        <v>24</v>
      </c>
      <c r="M63" s="187"/>
      <c r="N63" s="187"/>
      <c r="O63" s="187"/>
      <c r="P63" s="188" t="s">
        <v>24</v>
      </c>
      <c r="Q63" s="372"/>
      <c r="R63" s="372"/>
      <c r="S63" s="372"/>
      <c r="T63" s="373" t="s">
        <v>24</v>
      </c>
      <c r="U63" s="187"/>
      <c r="V63" s="187"/>
      <c r="W63" s="187"/>
      <c r="X63" s="188" t="s">
        <v>24</v>
      </c>
    </row>
    <row r="64" spans="1:24" x14ac:dyDescent="0.2">
      <c r="A64" s="47" t="s">
        <v>254</v>
      </c>
      <c r="B64" s="33" t="s">
        <v>255</v>
      </c>
      <c r="C64" s="35" t="s">
        <v>242</v>
      </c>
      <c r="D64" s="35"/>
      <c r="E64" s="192">
        <f t="shared" si="44"/>
        <v>0</v>
      </c>
      <c r="F64" s="192">
        <f t="shared" si="45"/>
        <v>0</v>
      </c>
      <c r="G64" s="192">
        <f t="shared" si="46"/>
        <v>0</v>
      </c>
      <c r="H64" s="149">
        <f>L64+X64</f>
        <v>0</v>
      </c>
      <c r="I64" s="159"/>
      <c r="J64" s="159"/>
      <c r="K64" s="159"/>
      <c r="L64" s="169"/>
      <c r="M64" s="187"/>
      <c r="N64" s="187"/>
      <c r="O64" s="187"/>
      <c r="P64" s="188"/>
      <c r="Q64" s="372"/>
      <c r="R64" s="372"/>
      <c r="S64" s="372"/>
      <c r="T64" s="373"/>
      <c r="U64" s="187"/>
      <c r="V64" s="187"/>
      <c r="W64" s="187"/>
      <c r="X64" s="188"/>
    </row>
    <row r="65" spans="1:24" x14ac:dyDescent="0.2">
      <c r="A65" s="41" t="s">
        <v>113</v>
      </c>
      <c r="B65" s="33"/>
      <c r="C65" s="35"/>
      <c r="D65" s="35"/>
      <c r="E65" s="192">
        <f t="shared" si="44"/>
        <v>0</v>
      </c>
      <c r="F65" s="192">
        <f t="shared" si="45"/>
        <v>0</v>
      </c>
      <c r="G65" s="192">
        <f t="shared" si="46"/>
        <v>0</v>
      </c>
      <c r="H65" s="149">
        <f>L65+X65</f>
        <v>0</v>
      </c>
      <c r="I65" s="159"/>
      <c r="J65" s="159"/>
      <c r="K65" s="159"/>
      <c r="L65" s="169"/>
      <c r="M65" s="187"/>
      <c r="N65" s="187"/>
      <c r="O65" s="187"/>
      <c r="P65" s="188"/>
      <c r="Q65" s="372"/>
      <c r="R65" s="372"/>
      <c r="S65" s="372"/>
      <c r="T65" s="373"/>
      <c r="U65" s="187"/>
      <c r="V65" s="187"/>
      <c r="W65" s="187"/>
      <c r="X65" s="188"/>
    </row>
    <row r="66" spans="1:24" x14ac:dyDescent="0.2">
      <c r="A66" s="233" t="s">
        <v>323</v>
      </c>
      <c r="B66" s="80" t="s">
        <v>257</v>
      </c>
      <c r="C66" s="80" t="s">
        <v>324</v>
      </c>
      <c r="D66" s="35"/>
      <c r="E66" s="192"/>
      <c r="F66" s="192"/>
      <c r="G66" s="192"/>
      <c r="H66" s="149"/>
      <c r="I66" s="159"/>
      <c r="J66" s="159"/>
      <c r="K66" s="159"/>
      <c r="L66" s="169"/>
      <c r="M66" s="187"/>
      <c r="N66" s="187"/>
      <c r="O66" s="187"/>
      <c r="P66" s="188"/>
      <c r="Q66" s="372"/>
      <c r="R66" s="372"/>
      <c r="S66" s="372"/>
      <c r="T66" s="373"/>
      <c r="U66" s="187"/>
      <c r="V66" s="187"/>
      <c r="W66" s="187"/>
      <c r="X66" s="188"/>
    </row>
    <row r="67" spans="1:24" x14ac:dyDescent="0.2">
      <c r="A67" s="233" t="s">
        <v>325</v>
      </c>
      <c r="B67" s="80" t="s">
        <v>259</v>
      </c>
      <c r="C67" s="80" t="s">
        <v>326</v>
      </c>
      <c r="D67" s="35"/>
      <c r="E67" s="192"/>
      <c r="F67" s="192"/>
      <c r="G67" s="192"/>
      <c r="H67" s="149"/>
      <c r="I67" s="159"/>
      <c r="J67" s="159"/>
      <c r="K67" s="159"/>
      <c r="L67" s="169"/>
      <c r="M67" s="187"/>
      <c r="N67" s="187"/>
      <c r="O67" s="187"/>
      <c r="P67" s="188"/>
      <c r="Q67" s="372"/>
      <c r="R67" s="372"/>
      <c r="S67" s="372"/>
      <c r="T67" s="373"/>
      <c r="U67" s="187"/>
      <c r="V67" s="187"/>
      <c r="W67" s="187"/>
      <c r="X67" s="188"/>
    </row>
    <row r="68" spans="1:24" ht="22.5" x14ac:dyDescent="0.2">
      <c r="A68" s="233" t="s">
        <v>327</v>
      </c>
      <c r="B68" s="80" t="s">
        <v>261</v>
      </c>
      <c r="C68" s="80" t="s">
        <v>328</v>
      </c>
      <c r="D68" s="35"/>
      <c r="E68" s="192"/>
      <c r="F68" s="192"/>
      <c r="G68" s="192"/>
      <c r="H68" s="149"/>
      <c r="I68" s="159"/>
      <c r="J68" s="159"/>
      <c r="K68" s="159"/>
      <c r="L68" s="169"/>
      <c r="M68" s="187"/>
      <c r="N68" s="187"/>
      <c r="O68" s="187"/>
      <c r="P68" s="188"/>
      <c r="Q68" s="372"/>
      <c r="R68" s="372"/>
      <c r="S68" s="372"/>
      <c r="T68" s="373"/>
      <c r="U68" s="187"/>
      <c r="V68" s="187"/>
      <c r="W68" s="187"/>
      <c r="X68" s="188"/>
    </row>
    <row r="69" spans="1:24" x14ac:dyDescent="0.2">
      <c r="A69" s="41" t="s">
        <v>256</v>
      </c>
      <c r="B69" s="33" t="s">
        <v>329</v>
      </c>
      <c r="C69" s="35" t="s">
        <v>262</v>
      </c>
      <c r="D69" s="35"/>
      <c r="E69" s="192">
        <f t="shared" si="44"/>
        <v>0</v>
      </c>
      <c r="F69" s="192">
        <f t="shared" si="45"/>
        <v>0</v>
      </c>
      <c r="G69" s="192">
        <f t="shared" ref="G69:H71" si="48">K69+W69</f>
        <v>0</v>
      </c>
      <c r="H69" s="149">
        <f t="shared" si="48"/>
        <v>0</v>
      </c>
      <c r="I69" s="159"/>
      <c r="J69" s="159"/>
      <c r="K69" s="159"/>
      <c r="L69" s="169"/>
      <c r="M69" s="187"/>
      <c r="N69" s="187"/>
      <c r="O69" s="187"/>
      <c r="P69" s="188"/>
      <c r="Q69" s="372"/>
      <c r="R69" s="372"/>
      <c r="S69" s="372"/>
      <c r="T69" s="373"/>
      <c r="U69" s="187"/>
      <c r="V69" s="187"/>
      <c r="W69" s="187"/>
      <c r="X69" s="188"/>
    </row>
    <row r="70" spans="1:24" x14ac:dyDescent="0.2">
      <c r="A70" s="41" t="s">
        <v>258</v>
      </c>
      <c r="B70" s="33" t="s">
        <v>330</v>
      </c>
      <c r="C70" s="35" t="s">
        <v>263</v>
      </c>
      <c r="D70" s="35"/>
      <c r="E70" s="192">
        <f t="shared" si="44"/>
        <v>0</v>
      </c>
      <c r="F70" s="192">
        <f t="shared" si="45"/>
        <v>0</v>
      </c>
      <c r="G70" s="192">
        <f t="shared" si="48"/>
        <v>0</v>
      </c>
      <c r="H70" s="149">
        <f t="shared" si="48"/>
        <v>0</v>
      </c>
      <c r="I70" s="159"/>
      <c r="J70" s="159"/>
      <c r="K70" s="159"/>
      <c r="L70" s="169"/>
      <c r="M70" s="187"/>
      <c r="N70" s="187"/>
      <c r="O70" s="187"/>
      <c r="P70" s="188"/>
      <c r="Q70" s="372"/>
      <c r="R70" s="372"/>
      <c r="S70" s="372"/>
      <c r="T70" s="373"/>
      <c r="U70" s="187"/>
      <c r="V70" s="187"/>
      <c r="W70" s="187"/>
      <c r="X70" s="188"/>
    </row>
    <row r="71" spans="1:24" ht="22.5" x14ac:dyDescent="0.2">
      <c r="A71" s="41" t="s">
        <v>260</v>
      </c>
      <c r="B71" s="33" t="s">
        <v>331</v>
      </c>
      <c r="C71" s="35" t="s">
        <v>264</v>
      </c>
      <c r="D71" s="35"/>
      <c r="E71" s="192">
        <f t="shared" si="44"/>
        <v>0</v>
      </c>
      <c r="F71" s="192">
        <f t="shared" si="45"/>
        <v>0</v>
      </c>
      <c r="G71" s="192">
        <f t="shared" si="48"/>
        <v>0</v>
      </c>
      <c r="H71" s="149">
        <f t="shared" si="48"/>
        <v>0</v>
      </c>
      <c r="I71" s="159"/>
      <c r="J71" s="159"/>
      <c r="K71" s="159"/>
      <c r="L71" s="169"/>
      <c r="M71" s="187"/>
      <c r="N71" s="187"/>
      <c r="O71" s="187"/>
      <c r="P71" s="188"/>
      <c r="Q71" s="372"/>
      <c r="R71" s="372"/>
      <c r="S71" s="372"/>
      <c r="T71" s="373"/>
      <c r="U71" s="187"/>
      <c r="V71" s="187"/>
      <c r="W71" s="187"/>
      <c r="X71" s="188"/>
    </row>
    <row r="72" spans="1:24" x14ac:dyDescent="0.2">
      <c r="A72" s="47" t="s">
        <v>95</v>
      </c>
      <c r="B72" s="33" t="s">
        <v>96</v>
      </c>
      <c r="C72" s="35" t="s">
        <v>24</v>
      </c>
      <c r="D72" s="35"/>
      <c r="E72" s="192">
        <f t="shared" si="44"/>
        <v>0</v>
      </c>
      <c r="F72" s="192">
        <f t="shared" si="45"/>
        <v>0</v>
      </c>
      <c r="G72" s="192">
        <f t="shared" ref="G72:G78" si="49">K72+W72</f>
        <v>0</v>
      </c>
      <c r="H72" s="21" t="s">
        <v>24</v>
      </c>
      <c r="I72" s="159"/>
      <c r="J72" s="159"/>
      <c r="K72" s="159"/>
      <c r="L72" s="169" t="s">
        <v>24</v>
      </c>
      <c r="M72" s="187"/>
      <c r="N72" s="187"/>
      <c r="O72" s="187"/>
      <c r="P72" s="188" t="s">
        <v>24</v>
      </c>
      <c r="Q72" s="372"/>
      <c r="R72" s="372"/>
      <c r="S72" s="372"/>
      <c r="T72" s="373" t="s">
        <v>24</v>
      </c>
      <c r="U72" s="187"/>
      <c r="V72" s="187"/>
      <c r="W72" s="187"/>
      <c r="X72" s="188" t="s">
        <v>24</v>
      </c>
    </row>
    <row r="73" spans="1:24" ht="22.5" x14ac:dyDescent="0.2">
      <c r="A73" s="41" t="s">
        <v>97</v>
      </c>
      <c r="B73" s="33" t="s">
        <v>98</v>
      </c>
      <c r="C73" s="35" t="s">
        <v>99</v>
      </c>
      <c r="D73" s="35"/>
      <c r="E73" s="192">
        <f t="shared" si="44"/>
        <v>0</v>
      </c>
      <c r="F73" s="192">
        <f t="shared" si="45"/>
        <v>0</v>
      </c>
      <c r="G73" s="192">
        <f t="shared" si="49"/>
        <v>0</v>
      </c>
      <c r="H73" s="21" t="s">
        <v>24</v>
      </c>
      <c r="I73" s="159"/>
      <c r="J73" s="159"/>
      <c r="K73" s="159"/>
      <c r="L73" s="169" t="s">
        <v>24</v>
      </c>
      <c r="M73" s="187"/>
      <c r="N73" s="187"/>
      <c r="O73" s="187"/>
      <c r="P73" s="188" t="s">
        <v>24</v>
      </c>
      <c r="Q73" s="372"/>
      <c r="R73" s="372"/>
      <c r="S73" s="372"/>
      <c r="T73" s="373" t="s">
        <v>24</v>
      </c>
      <c r="U73" s="187"/>
      <c r="V73" s="187"/>
      <c r="W73" s="187"/>
      <c r="X73" s="188" t="s">
        <v>24</v>
      </c>
    </row>
    <row r="74" spans="1:24" x14ac:dyDescent="0.2">
      <c r="A74" s="47" t="s">
        <v>100</v>
      </c>
      <c r="B74" s="33" t="s">
        <v>101</v>
      </c>
      <c r="C74" s="35" t="s">
        <v>24</v>
      </c>
      <c r="D74" s="35"/>
      <c r="E74" s="192">
        <f t="shared" si="44"/>
        <v>8345600</v>
      </c>
      <c r="F74" s="192">
        <f t="shared" si="45"/>
        <v>7676470</v>
      </c>
      <c r="G74" s="192">
        <f t="shared" si="49"/>
        <v>7676470</v>
      </c>
      <c r="H74" s="149">
        <f>L74+X74</f>
        <v>0</v>
      </c>
      <c r="I74" s="159">
        <f>I75+I76+I77+I78+I80+I81+I79</f>
        <v>8115830</v>
      </c>
      <c r="J74" s="159">
        <f t="shared" ref="J74:K74" si="50">J75+J76+J77+J78+J80+J81+J79</f>
        <v>7436990</v>
      </c>
      <c r="K74" s="159">
        <f t="shared" si="50"/>
        <v>7436990</v>
      </c>
      <c r="L74" s="169"/>
      <c r="M74" s="349">
        <f t="shared" ref="M74" si="51">M75+M76+M77+M78+M80+M81+M79</f>
        <v>0</v>
      </c>
      <c r="N74" s="349">
        <f t="shared" ref="N74" si="52">N75+N76+N77+N78+N80+N81+N79</f>
        <v>0</v>
      </c>
      <c r="O74" s="349">
        <f t="shared" ref="O74" si="53">O75+O76+O77+O78+O80+O81+O79</f>
        <v>0</v>
      </c>
      <c r="P74" s="188"/>
      <c r="Q74" s="159">
        <f t="shared" ref="Q74" si="54">Q75+Q76+Q77+Q78+Q80+Q81+Q79</f>
        <v>0</v>
      </c>
      <c r="R74" s="159">
        <f t="shared" ref="R74" si="55">R75+R76+R77+R78+R80+R81+R79</f>
        <v>0</v>
      </c>
      <c r="S74" s="159">
        <f t="shared" ref="S74" si="56">S75+S76+S77+S78+S80+S81+S79</f>
        <v>0</v>
      </c>
      <c r="T74" s="373"/>
      <c r="U74" s="349">
        <f t="shared" ref="U74" si="57">U75+U76+U77+U78+U80+U81+U79</f>
        <v>229770</v>
      </c>
      <c r="V74" s="349">
        <f t="shared" ref="V74" si="58">V75+V76+V77+V78+V80+V81+V79</f>
        <v>239480</v>
      </c>
      <c r="W74" s="349">
        <f t="shared" ref="W74" si="59">W75+W76+W77+W78+W80+W81+W79</f>
        <v>239480</v>
      </c>
      <c r="X74" s="188"/>
    </row>
    <row r="75" spans="1:24" ht="23.25" thickBot="1" x14ac:dyDescent="0.25">
      <c r="A75" s="41" t="s">
        <v>414</v>
      </c>
      <c r="B75" s="33" t="s">
        <v>102</v>
      </c>
      <c r="C75" s="35" t="s">
        <v>103</v>
      </c>
      <c r="D75" s="35"/>
      <c r="E75" s="192">
        <f t="shared" si="44"/>
        <v>0</v>
      </c>
      <c r="F75" s="192">
        <f t="shared" si="45"/>
        <v>0</v>
      </c>
      <c r="G75" s="192">
        <f t="shared" si="49"/>
        <v>0</v>
      </c>
      <c r="H75" s="149">
        <f>L75+X75</f>
        <v>0</v>
      </c>
      <c r="I75" s="159"/>
      <c r="J75" s="159"/>
      <c r="K75" s="159"/>
      <c r="L75" s="169"/>
      <c r="M75" s="187"/>
      <c r="N75" s="187"/>
      <c r="O75" s="187"/>
      <c r="P75" s="188"/>
      <c r="Q75" s="372"/>
      <c r="R75" s="372"/>
      <c r="S75" s="372"/>
      <c r="T75" s="373"/>
      <c r="U75" s="187"/>
      <c r="V75" s="187"/>
      <c r="W75" s="187"/>
      <c r="X75" s="188"/>
    </row>
    <row r="76" spans="1:24" ht="3" hidden="1" customHeight="1" thickBot="1" x14ac:dyDescent="0.25">
      <c r="A76" s="41" t="s">
        <v>104</v>
      </c>
      <c r="B76" s="74" t="s">
        <v>105</v>
      </c>
      <c r="C76" s="76" t="s">
        <v>106</v>
      </c>
      <c r="D76" s="76"/>
      <c r="E76" s="192">
        <f t="shared" si="44"/>
        <v>0</v>
      </c>
      <c r="F76" s="192">
        <f t="shared" si="45"/>
        <v>0</v>
      </c>
      <c r="G76" s="192">
        <f t="shared" si="49"/>
        <v>0</v>
      </c>
      <c r="H76" s="149">
        <f>L76+X76</f>
        <v>0</v>
      </c>
      <c r="I76" s="342"/>
      <c r="J76" s="342"/>
      <c r="K76" s="342"/>
      <c r="L76" s="170"/>
      <c r="M76" s="172"/>
      <c r="N76" s="172"/>
      <c r="O76" s="172"/>
      <c r="P76" s="189"/>
      <c r="Q76" s="358"/>
      <c r="R76" s="358"/>
      <c r="S76" s="358"/>
      <c r="T76" s="374"/>
      <c r="U76" s="172"/>
      <c r="V76" s="172"/>
      <c r="W76" s="172"/>
      <c r="X76" s="189"/>
    </row>
    <row r="77" spans="1:24" ht="22.5" x14ac:dyDescent="0.2">
      <c r="A77" s="41" t="s">
        <v>107</v>
      </c>
      <c r="B77" s="45" t="s">
        <v>108</v>
      </c>
      <c r="C77" s="46" t="s">
        <v>109</v>
      </c>
      <c r="D77" s="46"/>
      <c r="E77" s="192">
        <f t="shared" si="44"/>
        <v>0</v>
      </c>
      <c r="F77" s="192">
        <f t="shared" si="45"/>
        <v>0</v>
      </c>
      <c r="G77" s="192">
        <f t="shared" si="49"/>
        <v>0</v>
      </c>
      <c r="H77" s="149">
        <f>L77+X77</f>
        <v>0</v>
      </c>
      <c r="I77" s="383"/>
      <c r="J77" s="383"/>
      <c r="K77" s="383"/>
      <c r="L77" s="158"/>
      <c r="M77" s="176"/>
      <c r="N77" s="176"/>
      <c r="O77" s="176"/>
      <c r="P77" s="177"/>
      <c r="Q77" s="362"/>
      <c r="R77" s="362"/>
      <c r="S77" s="362"/>
      <c r="T77" s="363"/>
      <c r="U77" s="176"/>
      <c r="V77" s="176"/>
      <c r="W77" s="176"/>
      <c r="X77" s="177"/>
    </row>
    <row r="78" spans="1:24" ht="22.5" x14ac:dyDescent="0.2">
      <c r="A78" s="43" t="s">
        <v>421</v>
      </c>
      <c r="B78" s="75" t="s">
        <v>111</v>
      </c>
      <c r="C78" s="77" t="s">
        <v>112</v>
      </c>
      <c r="D78" s="218" t="s">
        <v>446</v>
      </c>
      <c r="E78" s="192">
        <f>I78+U78</f>
        <v>4819840</v>
      </c>
      <c r="F78" s="192">
        <f>J78+V78</f>
        <v>4141000</v>
      </c>
      <c r="G78" s="192">
        <f t="shared" si="49"/>
        <v>4141000</v>
      </c>
      <c r="H78" s="149">
        <f>L78+X78</f>
        <v>0</v>
      </c>
      <c r="I78" s="343">
        <v>4623300</v>
      </c>
      <c r="J78" s="343">
        <v>3944460</v>
      </c>
      <c r="K78" s="343">
        <v>3944460</v>
      </c>
      <c r="L78" s="169"/>
      <c r="M78" s="190"/>
      <c r="N78" s="190"/>
      <c r="O78" s="190"/>
      <c r="P78" s="188"/>
      <c r="Q78" s="375"/>
      <c r="R78" s="375"/>
      <c r="S78" s="375"/>
      <c r="T78" s="373"/>
      <c r="U78" s="190">
        <v>196540</v>
      </c>
      <c r="V78" s="190">
        <v>196540</v>
      </c>
      <c r="W78" s="190">
        <v>196540</v>
      </c>
      <c r="X78" s="188"/>
    </row>
    <row r="79" spans="1:24" s="330" customFormat="1" ht="22.5" x14ac:dyDescent="0.2">
      <c r="A79" s="336" t="s">
        <v>462</v>
      </c>
      <c r="B79" s="332" t="s">
        <v>463</v>
      </c>
      <c r="C79" s="234" t="s">
        <v>415</v>
      </c>
      <c r="D79" s="333"/>
      <c r="E79" s="192">
        <f>I79+U79</f>
        <v>0</v>
      </c>
      <c r="F79" s="192">
        <f t="shared" ref="F79" si="60">J79+V79</f>
        <v>0</v>
      </c>
      <c r="G79" s="192">
        <f t="shared" ref="G79" si="61">K79+W79</f>
        <v>0</v>
      </c>
      <c r="H79" s="149">
        <f t="shared" ref="H79" si="62">L79+X79</f>
        <v>0</v>
      </c>
      <c r="I79" s="384"/>
      <c r="J79" s="384"/>
      <c r="K79" s="384"/>
      <c r="L79" s="169"/>
      <c r="M79" s="335"/>
      <c r="N79" s="335"/>
      <c r="O79" s="335"/>
      <c r="P79" s="188"/>
      <c r="Q79" s="376"/>
      <c r="R79" s="376"/>
      <c r="S79" s="376"/>
      <c r="T79" s="373"/>
      <c r="U79" s="335"/>
      <c r="V79" s="335"/>
      <c r="W79" s="335"/>
      <c r="X79" s="188"/>
    </row>
    <row r="80" spans="1:24" s="281" customFormat="1" ht="22.5" x14ac:dyDescent="0.2">
      <c r="A80" s="283" t="s">
        <v>420</v>
      </c>
      <c r="B80" s="282" t="s">
        <v>115</v>
      </c>
      <c r="C80" s="280" t="s">
        <v>415</v>
      </c>
      <c r="D80" s="280"/>
      <c r="E80" s="192">
        <f t="shared" si="44"/>
        <v>0</v>
      </c>
      <c r="F80" s="192">
        <f t="shared" si="45"/>
        <v>0</v>
      </c>
      <c r="G80" s="192">
        <f>K80+W80</f>
        <v>0</v>
      </c>
      <c r="H80" s="149">
        <f>L80+X80</f>
        <v>0</v>
      </c>
      <c r="I80" s="342"/>
      <c r="J80" s="342"/>
      <c r="K80" s="342"/>
      <c r="L80" s="169"/>
      <c r="M80" s="172"/>
      <c r="N80" s="172"/>
      <c r="O80" s="172"/>
      <c r="P80" s="188"/>
      <c r="Q80" s="358"/>
      <c r="R80" s="358"/>
      <c r="S80" s="358"/>
      <c r="T80" s="373"/>
      <c r="U80" s="172"/>
      <c r="V80" s="172"/>
      <c r="W80" s="172"/>
      <c r="X80" s="188"/>
    </row>
    <row r="81" spans="1:24" s="277" customFormat="1" x14ac:dyDescent="0.2">
      <c r="A81" s="42" t="s">
        <v>422</v>
      </c>
      <c r="B81" s="278" t="s">
        <v>416</v>
      </c>
      <c r="C81" s="276" t="s">
        <v>410</v>
      </c>
      <c r="D81" s="276" t="s">
        <v>411</v>
      </c>
      <c r="E81" s="192">
        <f>I81+U81</f>
        <v>3525760</v>
      </c>
      <c r="F81" s="192">
        <f>J81+V81</f>
        <v>3535470</v>
      </c>
      <c r="G81" s="192">
        <f>K81+W81</f>
        <v>3535470</v>
      </c>
      <c r="H81" s="149"/>
      <c r="I81" s="342">
        <v>3492530</v>
      </c>
      <c r="J81" s="342">
        <v>3492530</v>
      </c>
      <c r="K81" s="342">
        <v>3492530</v>
      </c>
      <c r="L81" s="169"/>
      <c r="M81" s="172"/>
      <c r="N81" s="172"/>
      <c r="O81" s="172"/>
      <c r="P81" s="188"/>
      <c r="Q81" s="358"/>
      <c r="R81" s="358"/>
      <c r="S81" s="358"/>
      <c r="T81" s="373"/>
      <c r="U81" s="172">
        <v>33230</v>
      </c>
      <c r="V81" s="172">
        <v>42940</v>
      </c>
      <c r="W81" s="172">
        <v>42940</v>
      </c>
      <c r="X81" s="188"/>
    </row>
    <row r="82" spans="1:24" x14ac:dyDescent="0.2">
      <c r="A82" s="41" t="s">
        <v>114</v>
      </c>
      <c r="B82" s="33" t="s">
        <v>417</v>
      </c>
      <c r="C82" s="35" t="s">
        <v>116</v>
      </c>
      <c r="D82" s="35"/>
      <c r="E82" s="192">
        <f t="shared" si="44"/>
        <v>0</v>
      </c>
      <c r="F82" s="192">
        <f t="shared" si="45"/>
        <v>0</v>
      </c>
      <c r="G82" s="192">
        <f t="shared" ref="G82:H84" si="63">K82+W82</f>
        <v>0</v>
      </c>
      <c r="H82" s="149">
        <f t="shared" si="63"/>
        <v>0</v>
      </c>
      <c r="I82" s="159"/>
      <c r="J82" s="159"/>
      <c r="K82" s="159"/>
      <c r="L82" s="169"/>
      <c r="M82" s="187"/>
      <c r="N82" s="187"/>
      <c r="O82" s="187"/>
      <c r="P82" s="188"/>
      <c r="Q82" s="372"/>
      <c r="R82" s="372"/>
      <c r="S82" s="372"/>
      <c r="T82" s="373"/>
      <c r="U82" s="187"/>
      <c r="V82" s="187"/>
      <c r="W82" s="187"/>
      <c r="X82" s="188"/>
    </row>
    <row r="83" spans="1:24" ht="33.75" x14ac:dyDescent="0.2">
      <c r="A83" s="40" t="s">
        <v>117</v>
      </c>
      <c r="B83" s="33" t="s">
        <v>418</v>
      </c>
      <c r="C83" s="35" t="s">
        <v>118</v>
      </c>
      <c r="D83" s="35"/>
      <c r="E83" s="192">
        <f t="shared" si="44"/>
        <v>0</v>
      </c>
      <c r="F83" s="192">
        <f t="shared" si="45"/>
        <v>0</v>
      </c>
      <c r="G83" s="192">
        <f t="shared" si="63"/>
        <v>0</v>
      </c>
      <c r="H83" s="149">
        <f t="shared" si="63"/>
        <v>0</v>
      </c>
      <c r="I83" s="159"/>
      <c r="J83" s="159"/>
      <c r="K83" s="159"/>
      <c r="L83" s="169"/>
      <c r="M83" s="187"/>
      <c r="N83" s="187"/>
      <c r="O83" s="187"/>
      <c r="P83" s="188"/>
      <c r="Q83" s="372"/>
      <c r="R83" s="372"/>
      <c r="S83" s="372"/>
      <c r="T83" s="373"/>
      <c r="U83" s="187"/>
      <c r="V83" s="187"/>
      <c r="W83" s="187"/>
      <c r="X83" s="188"/>
    </row>
    <row r="84" spans="1:24" ht="22.5" x14ac:dyDescent="0.2">
      <c r="A84" s="40" t="s">
        <v>119</v>
      </c>
      <c r="B84" s="33" t="s">
        <v>419</v>
      </c>
      <c r="C84" s="35" t="s">
        <v>120</v>
      </c>
      <c r="D84" s="35"/>
      <c r="E84" s="192">
        <f t="shared" si="44"/>
        <v>0</v>
      </c>
      <c r="F84" s="192">
        <f t="shared" si="45"/>
        <v>0</v>
      </c>
      <c r="G84" s="192">
        <f t="shared" si="63"/>
        <v>0</v>
      </c>
      <c r="H84" s="149">
        <f t="shared" si="63"/>
        <v>0</v>
      </c>
      <c r="I84" s="159"/>
      <c r="J84" s="159"/>
      <c r="K84" s="159"/>
      <c r="L84" s="169"/>
      <c r="M84" s="187"/>
      <c r="N84" s="187"/>
      <c r="O84" s="187"/>
      <c r="P84" s="188"/>
      <c r="Q84" s="372"/>
      <c r="R84" s="372"/>
      <c r="S84" s="372"/>
      <c r="T84" s="373"/>
      <c r="U84" s="187"/>
      <c r="V84" s="187"/>
      <c r="W84" s="187"/>
      <c r="X84" s="188"/>
    </row>
    <row r="85" spans="1:24" x14ac:dyDescent="0.2">
      <c r="A85" s="36" t="s">
        <v>121</v>
      </c>
      <c r="B85" s="37" t="s">
        <v>122</v>
      </c>
      <c r="C85" s="39" t="s">
        <v>123</v>
      </c>
      <c r="D85" s="35"/>
      <c r="E85" s="192">
        <f t="shared" si="44"/>
        <v>0</v>
      </c>
      <c r="F85" s="192">
        <f t="shared" si="45"/>
        <v>0</v>
      </c>
      <c r="G85" s="192">
        <f t="shared" ref="G85:G90" si="64">K85+W85</f>
        <v>0</v>
      </c>
      <c r="H85" s="21" t="s">
        <v>24</v>
      </c>
      <c r="I85" s="159"/>
      <c r="J85" s="159"/>
      <c r="K85" s="159"/>
      <c r="L85" s="169" t="s">
        <v>24</v>
      </c>
      <c r="M85" s="187"/>
      <c r="N85" s="187"/>
      <c r="O85" s="187"/>
      <c r="P85" s="188" t="s">
        <v>24</v>
      </c>
      <c r="Q85" s="372"/>
      <c r="R85" s="372"/>
      <c r="S85" s="372"/>
      <c r="T85" s="373" t="s">
        <v>24</v>
      </c>
      <c r="U85" s="187"/>
      <c r="V85" s="187"/>
      <c r="W85" s="187"/>
      <c r="X85" s="188" t="s">
        <v>24</v>
      </c>
    </row>
    <row r="86" spans="1:24" ht="22.5" x14ac:dyDescent="0.2">
      <c r="A86" s="30" t="s">
        <v>124</v>
      </c>
      <c r="B86" s="33" t="s">
        <v>125</v>
      </c>
      <c r="C86" s="35"/>
      <c r="D86" s="35"/>
      <c r="E86" s="192">
        <f t="shared" si="44"/>
        <v>0</v>
      </c>
      <c r="F86" s="192">
        <f t="shared" si="45"/>
        <v>0</v>
      </c>
      <c r="G86" s="192">
        <f t="shared" si="64"/>
        <v>0</v>
      </c>
      <c r="H86" s="21" t="s">
        <v>24</v>
      </c>
      <c r="I86" s="159"/>
      <c r="J86" s="159"/>
      <c r="K86" s="159"/>
      <c r="L86" s="169" t="s">
        <v>24</v>
      </c>
      <c r="M86" s="187"/>
      <c r="N86" s="187"/>
      <c r="O86" s="187"/>
      <c r="P86" s="188" t="s">
        <v>24</v>
      </c>
      <c r="Q86" s="372"/>
      <c r="R86" s="372"/>
      <c r="S86" s="372"/>
      <c r="T86" s="373" t="s">
        <v>24</v>
      </c>
      <c r="U86" s="187"/>
      <c r="V86" s="187"/>
      <c r="W86" s="187"/>
      <c r="X86" s="188" t="s">
        <v>24</v>
      </c>
    </row>
    <row r="87" spans="1:24" x14ac:dyDescent="0.2">
      <c r="A87" s="30" t="s">
        <v>126</v>
      </c>
      <c r="B87" s="33" t="s">
        <v>127</v>
      </c>
      <c r="C87" s="35"/>
      <c r="D87" s="35"/>
      <c r="E87" s="192">
        <f t="shared" si="44"/>
        <v>0</v>
      </c>
      <c r="F87" s="192">
        <f t="shared" si="45"/>
        <v>0</v>
      </c>
      <c r="G87" s="192">
        <f t="shared" si="64"/>
        <v>0</v>
      </c>
      <c r="H87" s="21" t="s">
        <v>24</v>
      </c>
      <c r="I87" s="159"/>
      <c r="J87" s="159"/>
      <c r="K87" s="159"/>
      <c r="L87" s="169" t="s">
        <v>24</v>
      </c>
      <c r="M87" s="187"/>
      <c r="N87" s="187"/>
      <c r="O87" s="187"/>
      <c r="P87" s="188" t="s">
        <v>24</v>
      </c>
      <c r="Q87" s="372"/>
      <c r="R87" s="372"/>
      <c r="S87" s="372"/>
      <c r="T87" s="373" t="s">
        <v>24</v>
      </c>
      <c r="U87" s="187"/>
      <c r="V87" s="187"/>
      <c r="W87" s="187"/>
      <c r="X87" s="188" t="s">
        <v>24</v>
      </c>
    </row>
    <row r="88" spans="1:24" x14ac:dyDescent="0.2">
      <c r="A88" s="30" t="s">
        <v>129</v>
      </c>
      <c r="B88" s="33" t="s">
        <v>128</v>
      </c>
      <c r="C88" s="35"/>
      <c r="D88" s="35"/>
      <c r="E88" s="192">
        <f t="shared" si="44"/>
        <v>0</v>
      </c>
      <c r="F88" s="192">
        <f t="shared" si="45"/>
        <v>0</v>
      </c>
      <c r="G88" s="192">
        <f t="shared" si="64"/>
        <v>0</v>
      </c>
      <c r="H88" s="21" t="s">
        <v>24</v>
      </c>
      <c r="I88" s="159"/>
      <c r="J88" s="159"/>
      <c r="K88" s="159"/>
      <c r="L88" s="169" t="s">
        <v>24</v>
      </c>
      <c r="M88" s="187"/>
      <c r="N88" s="187"/>
      <c r="O88" s="187"/>
      <c r="P88" s="188" t="s">
        <v>24</v>
      </c>
      <c r="Q88" s="372"/>
      <c r="R88" s="372"/>
      <c r="S88" s="372"/>
      <c r="T88" s="373" t="s">
        <v>24</v>
      </c>
      <c r="U88" s="187"/>
      <c r="V88" s="187"/>
      <c r="W88" s="187"/>
      <c r="X88" s="188" t="s">
        <v>24</v>
      </c>
    </row>
    <row r="89" spans="1:24" x14ac:dyDescent="0.2">
      <c r="A89" s="36" t="s">
        <v>130</v>
      </c>
      <c r="B89" s="37" t="s">
        <v>131</v>
      </c>
      <c r="C89" s="39" t="s">
        <v>24</v>
      </c>
      <c r="D89" s="35"/>
      <c r="E89" s="192">
        <f t="shared" si="44"/>
        <v>0</v>
      </c>
      <c r="F89" s="192">
        <f t="shared" si="45"/>
        <v>0</v>
      </c>
      <c r="G89" s="192">
        <f t="shared" si="64"/>
        <v>0</v>
      </c>
      <c r="H89" s="21" t="s">
        <v>24</v>
      </c>
      <c r="I89" s="159"/>
      <c r="J89" s="159"/>
      <c r="K89" s="159"/>
      <c r="L89" s="169" t="s">
        <v>24</v>
      </c>
      <c r="M89" s="187"/>
      <c r="N89" s="187"/>
      <c r="O89" s="187"/>
      <c r="P89" s="188" t="s">
        <v>24</v>
      </c>
      <c r="Q89" s="372"/>
      <c r="R89" s="372"/>
      <c r="S89" s="372"/>
      <c r="T89" s="373" t="s">
        <v>24</v>
      </c>
      <c r="U89" s="187"/>
      <c r="V89" s="187"/>
      <c r="W89" s="187"/>
      <c r="X89" s="188" t="s">
        <v>24</v>
      </c>
    </row>
    <row r="90" spans="1:24" ht="22.5" x14ac:dyDescent="0.2">
      <c r="A90" s="30" t="s">
        <v>132</v>
      </c>
      <c r="B90" s="33" t="s">
        <v>133</v>
      </c>
      <c r="C90" s="35" t="s">
        <v>134</v>
      </c>
      <c r="D90" s="35"/>
      <c r="E90" s="192">
        <f t="shared" si="44"/>
        <v>0</v>
      </c>
      <c r="F90" s="192">
        <f t="shared" si="45"/>
        <v>0</v>
      </c>
      <c r="G90" s="192">
        <f t="shared" si="64"/>
        <v>0</v>
      </c>
      <c r="H90" s="21" t="s">
        <v>24</v>
      </c>
      <c r="I90" s="159"/>
      <c r="J90" s="159"/>
      <c r="K90" s="159"/>
      <c r="L90" s="169" t="s">
        <v>24</v>
      </c>
      <c r="M90" s="187"/>
      <c r="N90" s="187"/>
      <c r="O90" s="187"/>
      <c r="P90" s="188" t="s">
        <v>24</v>
      </c>
      <c r="Q90" s="372"/>
      <c r="R90" s="372"/>
      <c r="S90" s="372"/>
      <c r="T90" s="373" t="s">
        <v>24</v>
      </c>
      <c r="U90" s="187"/>
      <c r="V90" s="187"/>
      <c r="W90" s="187"/>
      <c r="X90" s="188" t="s">
        <v>24</v>
      </c>
    </row>
    <row r="91" spans="1:24" ht="11.25" customHeight="1" thickBot="1" x14ac:dyDescent="0.25">
      <c r="A91" s="30"/>
      <c r="B91" s="31"/>
      <c r="C91" s="32"/>
      <c r="D91" s="32"/>
      <c r="E91" s="380"/>
      <c r="F91" s="380"/>
      <c r="G91" s="380"/>
      <c r="H91" s="150"/>
      <c r="I91" s="385"/>
      <c r="J91" s="385"/>
      <c r="K91" s="385"/>
      <c r="L91" s="131"/>
      <c r="M91" s="191"/>
      <c r="N91" s="191"/>
      <c r="O91" s="191"/>
      <c r="P91" s="189"/>
      <c r="Q91" s="377"/>
      <c r="R91" s="377"/>
      <c r="S91" s="377"/>
      <c r="T91" s="374"/>
      <c r="U91" s="191"/>
      <c r="V91" s="191"/>
      <c r="W91" s="191"/>
      <c r="X91" s="189"/>
    </row>
    <row r="92" spans="1:24" ht="3" customHeight="1" x14ac:dyDescent="0.2">
      <c r="E92" s="381"/>
      <c r="F92" s="381"/>
      <c r="G92" s="381"/>
    </row>
    <row r="93" spans="1:24" s="13" customFormat="1" ht="11.25" customHeight="1" x14ac:dyDescent="0.2">
      <c r="A93" s="8" t="s">
        <v>199</v>
      </c>
      <c r="E93" s="382"/>
      <c r="F93" s="382"/>
      <c r="G93" s="382"/>
      <c r="H93" s="152"/>
      <c r="I93" s="133"/>
      <c r="J93" s="133"/>
      <c r="K93" s="133"/>
      <c r="L93" s="133"/>
      <c r="M93" s="139"/>
      <c r="N93" s="139"/>
      <c r="O93" s="139"/>
      <c r="P93" s="139"/>
      <c r="Q93" s="378"/>
      <c r="R93" s="378"/>
      <c r="S93" s="378"/>
      <c r="T93" s="378"/>
      <c r="U93" s="139"/>
      <c r="V93" s="139"/>
      <c r="W93" s="139"/>
      <c r="X93" s="139"/>
    </row>
    <row r="94" spans="1:24" s="13" customFormat="1" ht="11.25" customHeight="1" x14ac:dyDescent="0.2">
      <c r="A94" s="8" t="s">
        <v>200</v>
      </c>
      <c r="E94" s="382"/>
      <c r="F94" s="382"/>
      <c r="G94" s="382"/>
      <c r="H94" s="152"/>
      <c r="I94" s="133"/>
      <c r="J94" s="133"/>
      <c r="K94" s="133"/>
      <c r="L94" s="133"/>
      <c r="M94" s="139"/>
      <c r="N94" s="139"/>
      <c r="O94" s="139"/>
      <c r="P94" s="139"/>
      <c r="Q94" s="378"/>
      <c r="R94" s="378"/>
      <c r="S94" s="378"/>
      <c r="T94" s="378"/>
      <c r="U94" s="139"/>
      <c r="V94" s="139"/>
      <c r="W94" s="139"/>
      <c r="X94" s="139"/>
    </row>
    <row r="95" spans="1:24" s="13" customFormat="1" ht="11.25" customHeight="1" x14ac:dyDescent="0.2">
      <c r="A95" s="8" t="s">
        <v>201</v>
      </c>
      <c r="E95" s="382"/>
      <c r="F95" s="382"/>
      <c r="G95" s="382"/>
      <c r="H95" s="152"/>
      <c r="I95" s="133"/>
      <c r="J95" s="133"/>
      <c r="K95" s="133"/>
      <c r="L95" s="133"/>
      <c r="M95" s="139"/>
      <c r="N95" s="139"/>
      <c r="O95" s="139"/>
      <c r="P95" s="139"/>
      <c r="Q95" s="378"/>
      <c r="R95" s="378"/>
      <c r="S95" s="378"/>
      <c r="T95" s="378"/>
      <c r="U95" s="139"/>
      <c r="V95" s="139"/>
      <c r="W95" s="139"/>
      <c r="X95" s="139"/>
    </row>
    <row r="96" spans="1:24" s="13" customFormat="1" ht="10.5" customHeight="1" x14ac:dyDescent="0.2">
      <c r="A96" s="8" t="s">
        <v>202</v>
      </c>
      <c r="E96" s="382"/>
      <c r="F96" s="382"/>
      <c r="G96" s="382"/>
      <c r="H96" s="152"/>
      <c r="I96" s="133"/>
      <c r="J96" s="133"/>
      <c r="K96" s="133"/>
      <c r="L96" s="133"/>
      <c r="M96" s="139"/>
      <c r="N96" s="139"/>
      <c r="O96" s="139"/>
      <c r="P96" s="139"/>
      <c r="Q96" s="378"/>
      <c r="R96" s="378"/>
      <c r="S96" s="378"/>
      <c r="T96" s="378"/>
      <c r="U96" s="139"/>
      <c r="V96" s="139"/>
      <c r="W96" s="139"/>
      <c r="X96" s="139"/>
    </row>
    <row r="97" spans="1:24" s="13" customFormat="1" ht="10.5" customHeight="1" x14ac:dyDescent="0.2">
      <c r="A97" s="8" t="s">
        <v>203</v>
      </c>
      <c r="E97" s="382"/>
      <c r="F97" s="382"/>
      <c r="G97" s="382"/>
      <c r="H97" s="152"/>
      <c r="I97" s="133"/>
      <c r="J97" s="133"/>
      <c r="K97" s="133"/>
      <c r="L97" s="133"/>
      <c r="M97" s="139"/>
      <c r="N97" s="139"/>
      <c r="O97" s="139"/>
      <c r="P97" s="139"/>
      <c r="Q97" s="378"/>
      <c r="R97" s="378"/>
      <c r="S97" s="378"/>
      <c r="T97" s="378"/>
      <c r="U97" s="139"/>
      <c r="V97" s="139"/>
      <c r="W97" s="139"/>
      <c r="X97" s="139"/>
    </row>
    <row r="98" spans="1:24" s="13" customFormat="1" ht="10.5" customHeight="1" x14ac:dyDescent="0.2">
      <c r="A98" s="8" t="s">
        <v>204</v>
      </c>
      <c r="E98" s="152"/>
      <c r="F98" s="152"/>
      <c r="G98" s="152"/>
      <c r="H98" s="152"/>
      <c r="I98" s="133"/>
      <c r="J98" s="133"/>
      <c r="K98" s="133"/>
      <c r="L98" s="133"/>
      <c r="M98" s="139"/>
      <c r="N98" s="139"/>
      <c r="O98" s="139"/>
      <c r="P98" s="139"/>
      <c r="Q98" s="378"/>
      <c r="R98" s="378"/>
      <c r="S98" s="378"/>
      <c r="T98" s="378"/>
      <c r="U98" s="139"/>
      <c r="V98" s="139"/>
      <c r="W98" s="139"/>
      <c r="X98" s="139"/>
    </row>
    <row r="99" spans="1:24" s="13" customFormat="1" ht="19.5" customHeight="1" x14ac:dyDescent="0.2">
      <c r="A99" s="387" t="s">
        <v>205</v>
      </c>
      <c r="B99" s="387"/>
      <c r="C99" s="387"/>
      <c r="D99" s="387"/>
      <c r="E99" s="387"/>
      <c r="F99" s="387"/>
      <c r="G99" s="387"/>
      <c r="H99" s="387"/>
      <c r="I99" s="133"/>
      <c r="J99" s="133"/>
      <c r="K99" s="133"/>
      <c r="L99" s="133"/>
      <c r="M99" s="139"/>
      <c r="N99" s="139"/>
      <c r="O99" s="139"/>
      <c r="P99" s="139"/>
      <c r="Q99" s="378"/>
      <c r="R99" s="378"/>
      <c r="S99" s="378"/>
      <c r="T99" s="378"/>
      <c r="U99" s="139"/>
      <c r="V99" s="139"/>
      <c r="W99" s="139"/>
      <c r="X99" s="139"/>
    </row>
    <row r="100" spans="1:24" s="13" customFormat="1" ht="10.5" customHeight="1" x14ac:dyDescent="0.2">
      <c r="A100" s="8" t="s">
        <v>206</v>
      </c>
      <c r="E100" s="152"/>
      <c r="F100" s="152"/>
      <c r="G100" s="152"/>
      <c r="H100" s="152"/>
      <c r="I100" s="133"/>
      <c r="J100" s="133"/>
      <c r="K100" s="133"/>
      <c r="L100" s="133"/>
      <c r="M100" s="139"/>
      <c r="N100" s="139"/>
      <c r="O100" s="139"/>
      <c r="P100" s="139"/>
      <c r="Q100" s="378"/>
      <c r="R100" s="378"/>
      <c r="S100" s="378"/>
      <c r="T100" s="378"/>
      <c r="U100" s="139"/>
      <c r="V100" s="139"/>
      <c r="W100" s="139"/>
      <c r="X100" s="139"/>
    </row>
    <row r="101" spans="1:24" s="13" customFormat="1" ht="30" customHeight="1" x14ac:dyDescent="0.2">
      <c r="A101" s="387" t="s">
        <v>207</v>
      </c>
      <c r="B101" s="387"/>
      <c r="C101" s="387"/>
      <c r="D101" s="387"/>
      <c r="E101" s="387"/>
      <c r="F101" s="387"/>
      <c r="G101" s="387"/>
      <c r="H101" s="387"/>
      <c r="I101" s="133"/>
      <c r="J101" s="133"/>
      <c r="K101" s="133"/>
      <c r="L101" s="133"/>
      <c r="M101" s="139"/>
      <c r="N101" s="139"/>
      <c r="O101" s="139"/>
      <c r="P101" s="139"/>
      <c r="Q101" s="378"/>
      <c r="R101" s="378"/>
      <c r="S101" s="378"/>
      <c r="T101" s="378"/>
      <c r="U101" s="139"/>
      <c r="V101" s="139"/>
      <c r="W101" s="139"/>
      <c r="X101" s="139"/>
    </row>
    <row r="102" spans="1:24" s="13" customFormat="1" ht="19.5" customHeight="1" x14ac:dyDescent="0.2">
      <c r="A102" s="387" t="s">
        <v>208</v>
      </c>
      <c r="B102" s="387"/>
      <c r="C102" s="387"/>
      <c r="D102" s="387"/>
      <c r="E102" s="387"/>
      <c r="F102" s="387"/>
      <c r="G102" s="387"/>
      <c r="H102" s="387"/>
      <c r="I102" s="133"/>
      <c r="J102" s="133"/>
      <c r="K102" s="133"/>
      <c r="L102" s="133"/>
      <c r="M102" s="139"/>
      <c r="N102" s="139"/>
      <c r="O102" s="139"/>
      <c r="P102" s="139"/>
      <c r="Q102" s="378"/>
      <c r="R102" s="378"/>
      <c r="S102" s="378"/>
      <c r="T102" s="378"/>
      <c r="U102" s="139"/>
      <c r="V102" s="139"/>
      <c r="W102" s="139"/>
      <c r="X102" s="139"/>
    </row>
    <row r="103" spans="1:24" s="13" customFormat="1" ht="30" customHeight="1" x14ac:dyDescent="0.2">
      <c r="A103" s="387" t="s">
        <v>209</v>
      </c>
      <c r="B103" s="387"/>
      <c r="C103" s="387"/>
      <c r="D103" s="387"/>
      <c r="E103" s="387"/>
      <c r="F103" s="387"/>
      <c r="G103" s="387"/>
      <c r="H103" s="387"/>
      <c r="I103" s="133"/>
      <c r="J103" s="133"/>
      <c r="K103" s="133"/>
      <c r="L103" s="133"/>
      <c r="M103" s="139"/>
      <c r="N103" s="139"/>
      <c r="O103" s="139"/>
      <c r="P103" s="139"/>
      <c r="Q103" s="378"/>
      <c r="R103" s="378"/>
      <c r="S103" s="378"/>
      <c r="T103" s="378"/>
      <c r="U103" s="139"/>
      <c r="V103" s="139"/>
      <c r="W103" s="139"/>
      <c r="X103" s="139"/>
    </row>
    <row r="104" spans="1:24" s="13" customFormat="1" ht="23.25" customHeight="1" x14ac:dyDescent="0.2">
      <c r="A104" s="388" t="s">
        <v>210</v>
      </c>
      <c r="B104" s="388"/>
      <c r="C104" s="388"/>
      <c r="D104" s="388"/>
      <c r="E104" s="388"/>
      <c r="F104" s="388"/>
      <c r="G104" s="388"/>
      <c r="H104" s="388"/>
      <c r="I104" s="133"/>
      <c r="J104" s="133"/>
      <c r="K104" s="133"/>
      <c r="L104" s="133"/>
      <c r="M104" s="139"/>
      <c r="N104" s="139"/>
      <c r="O104" s="139"/>
      <c r="P104" s="139"/>
      <c r="Q104" s="378"/>
      <c r="R104" s="378"/>
      <c r="S104" s="378"/>
      <c r="T104" s="378"/>
      <c r="U104" s="139"/>
      <c r="V104" s="139"/>
      <c r="W104" s="139"/>
      <c r="X104" s="139"/>
    </row>
    <row r="105" spans="1:24" s="13" customFormat="1" ht="11.25" customHeight="1" x14ac:dyDescent="0.2">
      <c r="A105" s="8" t="s">
        <v>211</v>
      </c>
      <c r="E105" s="152"/>
      <c r="F105" s="152"/>
      <c r="G105" s="152"/>
      <c r="H105" s="152"/>
      <c r="I105" s="133"/>
      <c r="J105" s="133"/>
      <c r="K105" s="133"/>
      <c r="L105" s="133"/>
      <c r="M105" s="139"/>
      <c r="N105" s="139"/>
      <c r="O105" s="139"/>
      <c r="P105" s="139"/>
      <c r="Q105" s="378"/>
      <c r="R105" s="378"/>
      <c r="S105" s="378"/>
      <c r="T105" s="378"/>
      <c r="U105" s="139"/>
      <c r="V105" s="139"/>
      <c r="W105" s="139"/>
      <c r="X105" s="139"/>
    </row>
    <row r="106" spans="1:24" s="13" customFormat="1" ht="33" customHeight="1" x14ac:dyDescent="0.2">
      <c r="A106" s="387" t="s">
        <v>212</v>
      </c>
      <c r="B106" s="387"/>
      <c r="C106" s="387"/>
      <c r="D106" s="387"/>
      <c r="E106" s="387"/>
      <c r="F106" s="387"/>
      <c r="G106" s="387"/>
      <c r="H106" s="387"/>
      <c r="I106" s="133"/>
      <c r="J106" s="133"/>
      <c r="K106" s="133"/>
      <c r="L106" s="133"/>
      <c r="M106" s="139"/>
      <c r="N106" s="139"/>
      <c r="O106" s="139"/>
      <c r="P106" s="139"/>
      <c r="Q106" s="378"/>
      <c r="R106" s="378"/>
      <c r="S106" s="378"/>
      <c r="T106" s="378"/>
      <c r="U106" s="139"/>
      <c r="V106" s="139"/>
      <c r="W106" s="139"/>
      <c r="X106" s="139"/>
    </row>
    <row r="107" spans="1:24" ht="3" customHeight="1" x14ac:dyDescent="0.2"/>
  </sheetData>
  <mergeCells count="56">
    <mergeCell ref="P3:P4"/>
    <mergeCell ref="M15:P15"/>
    <mergeCell ref="P16:P17"/>
    <mergeCell ref="M34:M35"/>
    <mergeCell ref="N34:N35"/>
    <mergeCell ref="O34:O35"/>
    <mergeCell ref="P34:P35"/>
    <mergeCell ref="T3:T4"/>
    <mergeCell ref="Q15:T15"/>
    <mergeCell ref="T16:T17"/>
    <mergeCell ref="Q34:Q35"/>
    <mergeCell ref="R34:R35"/>
    <mergeCell ref="S34:S35"/>
    <mergeCell ref="T34:T35"/>
    <mergeCell ref="C1:D1"/>
    <mergeCell ref="A2:G2"/>
    <mergeCell ref="A3:G3"/>
    <mergeCell ref="H3:H4"/>
    <mergeCell ref="A4:G4"/>
    <mergeCell ref="D34:D35"/>
    <mergeCell ref="E34:E35"/>
    <mergeCell ref="F34:F35"/>
    <mergeCell ref="G34:G35"/>
    <mergeCell ref="A7:F7"/>
    <mergeCell ref="A8:F8"/>
    <mergeCell ref="A11:F11"/>
    <mergeCell ref="A13:H13"/>
    <mergeCell ref="A15:A17"/>
    <mergeCell ref="B15:B17"/>
    <mergeCell ref="C15:C17"/>
    <mergeCell ref="D15:D17"/>
    <mergeCell ref="E15:H15"/>
    <mergeCell ref="H16:H17"/>
    <mergeCell ref="A106:H106"/>
    <mergeCell ref="L3:L4"/>
    <mergeCell ref="I15:L15"/>
    <mergeCell ref="L16:L17"/>
    <mergeCell ref="I34:I35"/>
    <mergeCell ref="J34:J35"/>
    <mergeCell ref="K34:K35"/>
    <mergeCell ref="L34:L35"/>
    <mergeCell ref="H34:H35"/>
    <mergeCell ref="A99:H99"/>
    <mergeCell ref="A101:H101"/>
    <mergeCell ref="A102:H102"/>
    <mergeCell ref="A103:H103"/>
    <mergeCell ref="A104:H104"/>
    <mergeCell ref="B34:B35"/>
    <mergeCell ref="C34:C35"/>
    <mergeCell ref="X3:X4"/>
    <mergeCell ref="U15:X15"/>
    <mergeCell ref="X16:X17"/>
    <mergeCell ref="U34:U35"/>
    <mergeCell ref="V34:V35"/>
    <mergeCell ref="W34:W35"/>
    <mergeCell ref="X34:X35"/>
  </mergeCells>
  <pageMargins left="0.70866141732283472" right="0.70866141732283472" top="0.74803149606299213" bottom="0.74803149606299213" header="0.31496062992125984" footer="0.31496062992125984"/>
  <pageSetup paperSize="9" scale="75" fitToHeight="0" orientation="landscape" r:id="rId1"/>
  <rowBreaks count="2" manualBreakCount="2">
    <brk id="40" max="15" man="1"/>
    <brk id="59" max="15" man="1"/>
  </rowBreaks>
  <colBreaks count="1" manualBreakCount="1">
    <brk id="8" max="8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B107"/>
  <sheetViews>
    <sheetView topLeftCell="A4" zoomScale="120" zoomScaleNormal="120" zoomScaleSheetLayoutView="110" zoomScalePageLayoutView="130" workbookViewId="0">
      <pane ySplit="15" topLeftCell="A37" activePane="bottomLeft" state="frozen"/>
      <selection activeCell="K4" sqref="K4"/>
      <selection pane="bottomLeft" activeCell="AA17" sqref="AA17"/>
    </sheetView>
  </sheetViews>
  <sheetFormatPr defaultColWidth="0.85546875" defaultRowHeight="11.25" x14ac:dyDescent="0.2"/>
  <cols>
    <col min="1" max="1" width="79.28515625" style="9" customWidth="1"/>
    <col min="2" max="2" width="8.7109375" style="9" customWidth="1"/>
    <col min="3" max="3" width="14.7109375" style="9" customWidth="1"/>
    <col min="4" max="4" width="11.28515625" style="9" customWidth="1"/>
    <col min="5" max="8" width="13.28515625" style="16" customWidth="1"/>
    <col min="9" max="12" width="13.28515625" style="126" customWidth="1"/>
    <col min="13" max="16" width="13.28515625" style="134" customWidth="1"/>
    <col min="17" max="20" width="13.28515625" style="126" customWidth="1"/>
    <col min="21" max="24" width="13.28515625" style="134" customWidth="1"/>
    <col min="25" max="25" width="10.28515625" style="9" customWidth="1"/>
    <col min="26" max="26" width="9.5703125" style="9" customWidth="1"/>
    <col min="27" max="27" width="8.7109375" style="9" customWidth="1"/>
    <col min="28" max="28" width="9.42578125" style="9" customWidth="1"/>
    <col min="29" max="16384" width="0.85546875" style="9"/>
  </cols>
  <sheetData>
    <row r="1" spans="1:28" x14ac:dyDescent="0.2">
      <c r="C1" s="450"/>
      <c r="D1" s="450"/>
    </row>
    <row r="2" spans="1:28" ht="12.75" customHeight="1" x14ac:dyDescent="0.2">
      <c r="A2" s="451" t="s">
        <v>265</v>
      </c>
      <c r="B2" s="451"/>
      <c r="C2" s="451"/>
      <c r="D2" s="451"/>
      <c r="E2" s="451"/>
      <c r="F2" s="451"/>
      <c r="G2" s="451"/>
      <c r="H2" s="53"/>
      <c r="L2" s="127"/>
      <c r="P2" s="135"/>
      <c r="T2" s="127"/>
      <c r="X2" s="135"/>
    </row>
    <row r="3" spans="1:28" ht="14.25" x14ac:dyDescent="0.2">
      <c r="A3" s="451" t="s">
        <v>296</v>
      </c>
      <c r="B3" s="451"/>
      <c r="C3" s="451"/>
      <c r="D3" s="451"/>
      <c r="E3" s="451"/>
      <c r="F3" s="451"/>
      <c r="G3" s="452"/>
      <c r="H3" s="453" t="s">
        <v>19</v>
      </c>
      <c r="L3" s="422"/>
      <c r="P3" s="413"/>
      <c r="T3" s="422"/>
      <c r="X3" s="413"/>
    </row>
    <row r="4" spans="1:28" ht="15.75" hidden="1" customHeight="1" x14ac:dyDescent="0.2">
      <c r="A4" s="450" t="s">
        <v>409</v>
      </c>
      <c r="B4" s="450"/>
      <c r="C4" s="450"/>
      <c r="D4" s="450"/>
      <c r="E4" s="450"/>
      <c r="F4" s="450"/>
      <c r="G4" s="455"/>
      <c r="H4" s="454"/>
      <c r="L4" s="422"/>
      <c r="P4" s="413"/>
      <c r="T4" s="422"/>
      <c r="X4" s="413"/>
    </row>
    <row r="5" spans="1:28" ht="11.25" hidden="1" customHeight="1" x14ac:dyDescent="0.2">
      <c r="G5" s="140" t="s">
        <v>228</v>
      </c>
      <c r="H5" s="141"/>
      <c r="K5" s="128"/>
      <c r="L5" s="129"/>
      <c r="O5" s="136"/>
      <c r="P5" s="137"/>
      <c r="S5" s="128"/>
      <c r="T5" s="129"/>
      <c r="W5" s="136"/>
      <c r="X5" s="137"/>
    </row>
    <row r="6" spans="1:28" ht="11.25" hidden="1" customHeight="1" x14ac:dyDescent="0.2">
      <c r="A6" s="22" t="s">
        <v>231</v>
      </c>
      <c r="B6" s="22"/>
      <c r="C6" s="22"/>
      <c r="D6" s="22"/>
      <c r="E6" s="142"/>
      <c r="F6" s="142"/>
      <c r="G6" s="140" t="s">
        <v>229</v>
      </c>
      <c r="H6" s="143"/>
      <c r="I6" s="130"/>
      <c r="J6" s="130"/>
      <c r="K6" s="128"/>
      <c r="L6" s="129"/>
      <c r="M6" s="138"/>
      <c r="N6" s="138"/>
      <c r="O6" s="136"/>
      <c r="P6" s="137"/>
      <c r="Q6" s="130"/>
      <c r="R6" s="130"/>
      <c r="S6" s="128"/>
      <c r="T6" s="129"/>
      <c r="U6" s="138"/>
      <c r="V6" s="138"/>
      <c r="W6" s="136"/>
      <c r="X6" s="137"/>
    </row>
    <row r="7" spans="1:28" ht="11.25" hidden="1" customHeight="1" x14ac:dyDescent="0.2">
      <c r="A7" s="437" t="s">
        <v>232</v>
      </c>
      <c r="B7" s="437"/>
      <c r="C7" s="437"/>
      <c r="D7" s="437"/>
      <c r="E7" s="437"/>
      <c r="F7" s="437"/>
      <c r="G7" s="140" t="s">
        <v>20</v>
      </c>
      <c r="H7" s="143"/>
      <c r="K7" s="128"/>
      <c r="L7" s="129"/>
      <c r="O7" s="136"/>
      <c r="P7" s="137"/>
      <c r="S7" s="128"/>
      <c r="T7" s="129"/>
      <c r="W7" s="136"/>
      <c r="X7" s="137"/>
    </row>
    <row r="8" spans="1:28" ht="12" hidden="1" customHeight="1" thickBot="1" x14ac:dyDescent="0.25">
      <c r="A8" s="438" t="s">
        <v>236</v>
      </c>
      <c r="B8" s="438"/>
      <c r="C8" s="438"/>
      <c r="D8" s="438"/>
      <c r="E8" s="438"/>
      <c r="F8" s="438"/>
      <c r="G8" s="140" t="s">
        <v>230</v>
      </c>
      <c r="H8" s="144"/>
      <c r="K8" s="128"/>
      <c r="L8" s="129"/>
      <c r="O8" s="136"/>
      <c r="P8" s="137"/>
      <c r="S8" s="128"/>
      <c r="T8" s="129"/>
      <c r="W8" s="136"/>
      <c r="X8" s="137"/>
    </row>
    <row r="9" spans="1:28" ht="11.25" hidden="1" customHeight="1" x14ac:dyDescent="0.2">
      <c r="A9" s="9" t="s">
        <v>233</v>
      </c>
      <c r="G9" s="140"/>
      <c r="H9" s="145"/>
      <c r="K9" s="128"/>
      <c r="L9" s="129"/>
      <c r="O9" s="136"/>
      <c r="P9" s="137"/>
      <c r="S9" s="128"/>
      <c r="T9" s="129"/>
      <c r="W9" s="136"/>
      <c r="X9" s="137"/>
    </row>
    <row r="10" spans="1:28" ht="11.25" hidden="1" customHeight="1" x14ac:dyDescent="0.2">
      <c r="A10" s="9" t="s">
        <v>235</v>
      </c>
      <c r="G10" s="140"/>
      <c r="H10" s="145"/>
      <c r="K10" s="128"/>
      <c r="L10" s="129"/>
      <c r="O10" s="136"/>
      <c r="P10" s="137"/>
      <c r="S10" s="128"/>
      <c r="T10" s="129"/>
      <c r="W10" s="136"/>
      <c r="X10" s="137"/>
    </row>
    <row r="11" spans="1:28" ht="11.25" hidden="1" customHeight="1" x14ac:dyDescent="0.2">
      <c r="A11" s="437" t="s">
        <v>234</v>
      </c>
      <c r="B11" s="437"/>
      <c r="C11" s="437"/>
      <c r="D11" s="437"/>
      <c r="E11" s="437"/>
      <c r="F11" s="437"/>
      <c r="G11" s="140"/>
      <c r="H11" s="145"/>
      <c r="K11" s="128"/>
      <c r="L11" s="129"/>
      <c r="O11" s="136"/>
      <c r="P11" s="137"/>
      <c r="S11" s="128"/>
      <c r="T11" s="129"/>
      <c r="W11" s="136"/>
      <c r="X11" s="137"/>
    </row>
    <row r="12" spans="1:28" ht="11.25" hidden="1" customHeight="1" x14ac:dyDescent="0.2"/>
    <row r="13" spans="1:28" x14ac:dyDescent="0.2">
      <c r="A13" s="439" t="s">
        <v>21</v>
      </c>
      <c r="B13" s="439"/>
      <c r="C13" s="439"/>
      <c r="D13" s="439"/>
      <c r="E13" s="439"/>
      <c r="F13" s="439"/>
      <c r="G13" s="439"/>
      <c r="H13" s="439"/>
    </row>
    <row r="15" spans="1:28" x14ac:dyDescent="0.2">
      <c r="A15" s="440" t="s">
        <v>0</v>
      </c>
      <c r="B15" s="443" t="s">
        <v>1</v>
      </c>
      <c r="C15" s="443" t="s">
        <v>2</v>
      </c>
      <c r="D15" s="443" t="s">
        <v>3</v>
      </c>
      <c r="E15" s="446" t="s">
        <v>8</v>
      </c>
      <c r="F15" s="447"/>
      <c r="G15" s="447"/>
      <c r="H15" s="447"/>
      <c r="I15" s="481" t="s">
        <v>484</v>
      </c>
      <c r="J15" s="482"/>
      <c r="K15" s="482"/>
      <c r="L15" s="482"/>
      <c r="M15" s="475" t="s">
        <v>476</v>
      </c>
      <c r="N15" s="476"/>
      <c r="O15" s="476"/>
      <c r="P15" s="476"/>
      <c r="Q15" s="481" t="s">
        <v>485</v>
      </c>
      <c r="R15" s="482"/>
      <c r="S15" s="482"/>
      <c r="T15" s="482"/>
      <c r="U15" s="475" t="s">
        <v>444</v>
      </c>
      <c r="V15" s="476"/>
      <c r="W15" s="476"/>
      <c r="X15" s="476"/>
      <c r="Y15" s="471" t="s">
        <v>298</v>
      </c>
      <c r="Z15" s="472"/>
      <c r="AA15" s="472"/>
      <c r="AB15" s="472"/>
    </row>
    <row r="16" spans="1:28" ht="11.25" customHeight="1" x14ac:dyDescent="0.2">
      <c r="A16" s="441"/>
      <c r="B16" s="444"/>
      <c r="C16" s="444"/>
      <c r="D16" s="444"/>
      <c r="E16" s="146" t="s">
        <v>455</v>
      </c>
      <c r="F16" s="146" t="s">
        <v>480</v>
      </c>
      <c r="G16" s="146" t="s">
        <v>497</v>
      </c>
      <c r="H16" s="448" t="s">
        <v>7</v>
      </c>
      <c r="I16" s="153" t="s">
        <v>495</v>
      </c>
      <c r="J16" s="153" t="s">
        <v>481</v>
      </c>
      <c r="K16" s="153" t="s">
        <v>496</v>
      </c>
      <c r="L16" s="425" t="s">
        <v>7</v>
      </c>
      <c r="M16" s="172" t="s">
        <v>456</v>
      </c>
      <c r="N16" s="172" t="s">
        <v>483</v>
      </c>
      <c r="O16" s="172" t="s">
        <v>498</v>
      </c>
      <c r="P16" s="416" t="s">
        <v>7</v>
      </c>
      <c r="Q16" s="153" t="s">
        <v>499</v>
      </c>
      <c r="R16" s="153" t="s">
        <v>481</v>
      </c>
      <c r="S16" s="153" t="s">
        <v>497</v>
      </c>
      <c r="T16" s="425" t="s">
        <v>7</v>
      </c>
      <c r="U16" s="172" t="s">
        <v>456</v>
      </c>
      <c r="V16" s="172" t="s">
        <v>500</v>
      </c>
      <c r="W16" s="172" t="s">
        <v>498</v>
      </c>
      <c r="X16" s="416" t="s">
        <v>7</v>
      </c>
      <c r="Y16" s="310" t="s">
        <v>455</v>
      </c>
      <c r="Z16" s="310" t="s">
        <v>480</v>
      </c>
      <c r="AA16" s="310" t="s">
        <v>497</v>
      </c>
      <c r="AB16" s="473" t="s">
        <v>7</v>
      </c>
    </row>
    <row r="17" spans="1:28" ht="39" customHeight="1" x14ac:dyDescent="0.2">
      <c r="A17" s="442"/>
      <c r="B17" s="445"/>
      <c r="C17" s="445"/>
      <c r="D17" s="445"/>
      <c r="E17" s="147" t="s">
        <v>4</v>
      </c>
      <c r="F17" s="147" t="s">
        <v>5</v>
      </c>
      <c r="G17" s="147" t="s">
        <v>6</v>
      </c>
      <c r="H17" s="449"/>
      <c r="I17" s="154" t="s">
        <v>4</v>
      </c>
      <c r="J17" s="154" t="s">
        <v>5</v>
      </c>
      <c r="K17" s="154" t="s">
        <v>6</v>
      </c>
      <c r="L17" s="426"/>
      <c r="M17" s="173" t="s">
        <v>4</v>
      </c>
      <c r="N17" s="173" t="s">
        <v>5</v>
      </c>
      <c r="O17" s="173" t="s">
        <v>6</v>
      </c>
      <c r="P17" s="417"/>
      <c r="Q17" s="154" t="s">
        <v>4</v>
      </c>
      <c r="R17" s="154" t="s">
        <v>5</v>
      </c>
      <c r="S17" s="154" t="s">
        <v>6</v>
      </c>
      <c r="T17" s="426"/>
      <c r="U17" s="173" t="s">
        <v>4</v>
      </c>
      <c r="V17" s="173" t="s">
        <v>5</v>
      </c>
      <c r="W17" s="173" t="s">
        <v>6</v>
      </c>
      <c r="X17" s="417"/>
      <c r="Y17" s="311" t="s">
        <v>4</v>
      </c>
      <c r="Z17" s="311" t="s">
        <v>5</v>
      </c>
      <c r="AA17" s="311" t="s">
        <v>6</v>
      </c>
      <c r="AB17" s="474"/>
    </row>
    <row r="18" spans="1:28" ht="12" thickBot="1" x14ac:dyDescent="0.25">
      <c r="A18" s="50" t="s">
        <v>9</v>
      </c>
      <c r="B18" s="14" t="s">
        <v>10</v>
      </c>
      <c r="C18" s="14" t="s">
        <v>11</v>
      </c>
      <c r="D18" s="14" t="s">
        <v>12</v>
      </c>
      <c r="E18" s="148" t="s">
        <v>13</v>
      </c>
      <c r="F18" s="148" t="s">
        <v>14</v>
      </c>
      <c r="G18" s="148" t="s">
        <v>15</v>
      </c>
      <c r="H18" s="148" t="s">
        <v>16</v>
      </c>
      <c r="I18" s="155" t="s">
        <v>13</v>
      </c>
      <c r="J18" s="155" t="s">
        <v>14</v>
      </c>
      <c r="K18" s="155" t="s">
        <v>15</v>
      </c>
      <c r="L18" s="156" t="s">
        <v>16</v>
      </c>
      <c r="M18" s="174" t="s">
        <v>13</v>
      </c>
      <c r="N18" s="174" t="s">
        <v>14</v>
      </c>
      <c r="O18" s="174" t="s">
        <v>15</v>
      </c>
      <c r="P18" s="175" t="s">
        <v>16</v>
      </c>
      <c r="Q18" s="155" t="s">
        <v>13</v>
      </c>
      <c r="R18" s="155" t="s">
        <v>14</v>
      </c>
      <c r="S18" s="155" t="s">
        <v>15</v>
      </c>
      <c r="T18" s="156" t="s">
        <v>16</v>
      </c>
      <c r="U18" s="174" t="s">
        <v>13</v>
      </c>
      <c r="V18" s="174" t="s">
        <v>14</v>
      </c>
      <c r="W18" s="174" t="s">
        <v>15</v>
      </c>
      <c r="X18" s="175" t="s">
        <v>16</v>
      </c>
      <c r="Y18" s="312" t="s">
        <v>13</v>
      </c>
      <c r="Z18" s="312" t="s">
        <v>14</v>
      </c>
      <c r="AA18" s="312" t="s">
        <v>15</v>
      </c>
      <c r="AB18" s="313" t="s">
        <v>16</v>
      </c>
    </row>
    <row r="19" spans="1:28" x14ac:dyDescent="0.2">
      <c r="A19" s="49" t="s">
        <v>22</v>
      </c>
      <c r="B19" s="45" t="s">
        <v>23</v>
      </c>
      <c r="C19" s="46" t="s">
        <v>24</v>
      </c>
      <c r="D19" s="46" t="s">
        <v>24</v>
      </c>
      <c r="E19" s="192">
        <f t="shared" ref="E19:E31" si="0">I19+M19+Q19+U19</f>
        <v>0</v>
      </c>
      <c r="F19" s="192">
        <f t="shared" ref="F19:F31" si="1">J19+N19+R19+V19</f>
        <v>0</v>
      </c>
      <c r="G19" s="192">
        <f t="shared" ref="G19:G31" si="2">K19+O19+S19+W19</f>
        <v>0</v>
      </c>
      <c r="H19" s="192">
        <f t="shared" ref="H19:H31" si="3">L19+P19+T19+X19</f>
        <v>0</v>
      </c>
      <c r="I19" s="328"/>
      <c r="J19" s="157"/>
      <c r="K19" s="157"/>
      <c r="L19" s="158"/>
      <c r="M19" s="176"/>
      <c r="N19" s="176"/>
      <c r="O19" s="176"/>
      <c r="P19" s="177"/>
      <c r="Q19" s="157"/>
      <c r="R19" s="157"/>
      <c r="S19" s="157"/>
      <c r="T19" s="158"/>
      <c r="U19" s="176"/>
      <c r="V19" s="176"/>
      <c r="W19" s="176"/>
      <c r="X19" s="177"/>
      <c r="Y19" s="314">
        <v>1</v>
      </c>
      <c r="Z19" s="314"/>
      <c r="AA19" s="314"/>
      <c r="AB19" s="315"/>
    </row>
    <row r="20" spans="1:28" x14ac:dyDescent="0.2">
      <c r="A20" s="49" t="s">
        <v>25</v>
      </c>
      <c r="B20" s="33" t="s">
        <v>26</v>
      </c>
      <c r="C20" s="35" t="s">
        <v>24</v>
      </c>
      <c r="D20" s="35" t="s">
        <v>24</v>
      </c>
      <c r="E20" s="192">
        <f t="shared" si="0"/>
        <v>0</v>
      </c>
      <c r="F20" s="192">
        <f t="shared" si="1"/>
        <v>0</v>
      </c>
      <c r="G20" s="192">
        <f t="shared" si="2"/>
        <v>0</v>
      </c>
      <c r="H20" s="192">
        <f t="shared" si="3"/>
        <v>0</v>
      </c>
      <c r="I20" s="159">
        <f>I19+I21-I41+I85-I89</f>
        <v>0</v>
      </c>
      <c r="J20" s="159"/>
      <c r="K20" s="159"/>
      <c r="L20" s="160"/>
      <c r="M20" s="178"/>
      <c r="N20" s="178"/>
      <c r="O20" s="178"/>
      <c r="P20" s="179"/>
      <c r="Q20" s="159">
        <f>Q19+Q21-Q41+Q85-Q89</f>
        <v>0</v>
      </c>
      <c r="R20" s="159"/>
      <c r="S20" s="159"/>
      <c r="T20" s="160"/>
      <c r="U20" s="178"/>
      <c r="V20" s="178"/>
      <c r="W20" s="178"/>
      <c r="X20" s="179"/>
      <c r="Y20" s="316"/>
      <c r="Z20" s="316"/>
      <c r="AA20" s="316"/>
      <c r="AB20" s="317"/>
    </row>
    <row r="21" spans="1:28" x14ac:dyDescent="0.2">
      <c r="A21" s="36" t="s">
        <v>27</v>
      </c>
      <c r="B21" s="37" t="s">
        <v>28</v>
      </c>
      <c r="C21" s="39"/>
      <c r="D21" s="35"/>
      <c r="E21" s="192">
        <f t="shared" si="0"/>
        <v>14637800</v>
      </c>
      <c r="F21" s="192">
        <f t="shared" si="1"/>
        <v>16637800</v>
      </c>
      <c r="G21" s="192">
        <f t="shared" si="2"/>
        <v>16637800</v>
      </c>
      <c r="H21" s="192">
        <f t="shared" si="3"/>
        <v>0</v>
      </c>
      <c r="I21" s="159">
        <f>I29</f>
        <v>14474000</v>
      </c>
      <c r="J21" s="159">
        <f t="shared" ref="J21:K21" si="4">J29</f>
        <v>16474000</v>
      </c>
      <c r="K21" s="159">
        <f t="shared" si="4"/>
        <v>16474000</v>
      </c>
      <c r="L21" s="160"/>
      <c r="M21" s="349">
        <f>M29</f>
        <v>0</v>
      </c>
      <c r="N21" s="178"/>
      <c r="O21" s="178"/>
      <c r="P21" s="179"/>
      <c r="Q21" s="159">
        <f>Q31</f>
        <v>163800</v>
      </c>
      <c r="R21" s="159">
        <f t="shared" ref="R21:S21" si="5">R31</f>
        <v>163800</v>
      </c>
      <c r="S21" s="159">
        <f t="shared" si="5"/>
        <v>163800</v>
      </c>
      <c r="T21" s="160"/>
      <c r="U21" s="178"/>
      <c r="V21" s="178"/>
      <c r="W21" s="178"/>
      <c r="X21" s="179"/>
      <c r="Y21" s="316"/>
      <c r="Z21" s="316"/>
      <c r="AA21" s="316"/>
      <c r="AB21" s="317"/>
    </row>
    <row r="22" spans="1:28" ht="22.5" x14ac:dyDescent="0.2">
      <c r="A22" s="47" t="s">
        <v>220</v>
      </c>
      <c r="B22" s="74" t="s">
        <v>29</v>
      </c>
      <c r="C22" s="76" t="s">
        <v>30</v>
      </c>
      <c r="D22" s="76"/>
      <c r="E22" s="192">
        <f t="shared" si="0"/>
        <v>0</v>
      </c>
      <c r="F22" s="192">
        <f t="shared" si="1"/>
        <v>0</v>
      </c>
      <c r="G22" s="192">
        <f t="shared" si="2"/>
        <v>0</v>
      </c>
      <c r="H22" s="192">
        <f t="shared" si="3"/>
        <v>0</v>
      </c>
      <c r="I22" s="161"/>
      <c r="J22" s="161"/>
      <c r="K22" s="161"/>
      <c r="L22" s="162"/>
      <c r="M22" s="180"/>
      <c r="N22" s="180"/>
      <c r="O22" s="180"/>
      <c r="P22" s="181"/>
      <c r="Q22" s="161"/>
      <c r="R22" s="161"/>
      <c r="S22" s="161"/>
      <c r="T22" s="162"/>
      <c r="U22" s="306"/>
      <c r="V22" s="306"/>
      <c r="W22" s="306"/>
      <c r="X22" s="308"/>
      <c r="Y22" s="318"/>
      <c r="Z22" s="318"/>
      <c r="AA22" s="318"/>
      <c r="AB22" s="319"/>
    </row>
    <row r="23" spans="1:28" x14ac:dyDescent="0.2">
      <c r="A23" s="30" t="s">
        <v>31</v>
      </c>
      <c r="B23" s="80" t="s">
        <v>237</v>
      </c>
      <c r="C23" s="80"/>
      <c r="D23" s="80"/>
      <c r="E23" s="192">
        <f t="shared" si="0"/>
        <v>0</v>
      </c>
      <c r="F23" s="192">
        <f t="shared" si="1"/>
        <v>0</v>
      </c>
      <c r="G23" s="192">
        <f t="shared" si="2"/>
        <v>0</v>
      </c>
      <c r="H23" s="192">
        <f t="shared" si="3"/>
        <v>0</v>
      </c>
      <c r="I23" s="163"/>
      <c r="J23" s="163"/>
      <c r="K23" s="163"/>
      <c r="L23" s="163"/>
      <c r="M23" s="182"/>
      <c r="N23" s="182"/>
      <c r="O23" s="182"/>
      <c r="P23" s="182"/>
      <c r="Q23" s="163"/>
      <c r="R23" s="163"/>
      <c r="S23" s="163"/>
      <c r="T23" s="163"/>
      <c r="U23" s="182"/>
      <c r="V23" s="182"/>
      <c r="W23" s="182"/>
      <c r="X23" s="182"/>
      <c r="Y23" s="320"/>
      <c r="Z23" s="320"/>
      <c r="AA23" s="320"/>
      <c r="AB23" s="320"/>
    </row>
    <row r="24" spans="1:28" x14ac:dyDescent="0.2">
      <c r="A24" s="57" t="s">
        <v>32</v>
      </c>
      <c r="B24" s="75" t="s">
        <v>33</v>
      </c>
      <c r="C24" s="77" t="s">
        <v>34</v>
      </c>
      <c r="D24" s="77"/>
      <c r="E24" s="192">
        <f t="shared" si="0"/>
        <v>0</v>
      </c>
      <c r="F24" s="192">
        <f t="shared" si="1"/>
        <v>0</v>
      </c>
      <c r="G24" s="192">
        <f t="shared" si="2"/>
        <v>0</v>
      </c>
      <c r="H24" s="192">
        <f t="shared" si="3"/>
        <v>0</v>
      </c>
      <c r="I24" s="164"/>
      <c r="J24" s="164"/>
      <c r="K24" s="164"/>
      <c r="L24" s="165"/>
      <c r="M24" s="183"/>
      <c r="N24" s="183"/>
      <c r="O24" s="183"/>
      <c r="P24" s="184"/>
      <c r="Q24" s="164"/>
      <c r="R24" s="164"/>
      <c r="S24" s="164"/>
      <c r="T24" s="165"/>
      <c r="U24" s="307"/>
      <c r="V24" s="307"/>
      <c r="W24" s="307"/>
      <c r="X24" s="309"/>
      <c r="Y24" s="321"/>
      <c r="Z24" s="321"/>
      <c r="AA24" s="321"/>
      <c r="AB24" s="322"/>
    </row>
    <row r="25" spans="1:28" ht="33.75" x14ac:dyDescent="0.2">
      <c r="A25" s="41" t="s">
        <v>238</v>
      </c>
      <c r="B25" s="33" t="s">
        <v>35</v>
      </c>
      <c r="C25" s="35" t="s">
        <v>34</v>
      </c>
      <c r="D25" s="35"/>
      <c r="E25" s="192">
        <f t="shared" si="0"/>
        <v>0</v>
      </c>
      <c r="F25" s="192">
        <f t="shared" si="1"/>
        <v>0</v>
      </c>
      <c r="G25" s="192">
        <f t="shared" si="2"/>
        <v>0</v>
      </c>
      <c r="H25" s="192">
        <f t="shared" si="3"/>
        <v>0</v>
      </c>
      <c r="I25" s="159"/>
      <c r="J25" s="159"/>
      <c r="K25" s="159"/>
      <c r="L25" s="160"/>
      <c r="M25" s="178"/>
      <c r="N25" s="178"/>
      <c r="O25" s="178"/>
      <c r="P25" s="179"/>
      <c r="Q25" s="159"/>
      <c r="R25" s="159"/>
      <c r="S25" s="159"/>
      <c r="T25" s="160"/>
      <c r="U25" s="178"/>
      <c r="V25" s="178"/>
      <c r="W25" s="178"/>
      <c r="X25" s="179"/>
      <c r="Y25" s="316"/>
      <c r="Z25" s="316"/>
      <c r="AA25" s="316"/>
      <c r="AB25" s="317"/>
    </row>
    <row r="26" spans="1:28" ht="22.5" x14ac:dyDescent="0.2">
      <c r="A26" s="41" t="s">
        <v>239</v>
      </c>
      <c r="B26" s="33" t="s">
        <v>240</v>
      </c>
      <c r="C26" s="35" t="s">
        <v>34</v>
      </c>
      <c r="D26" s="35"/>
      <c r="E26" s="192">
        <f t="shared" si="0"/>
        <v>0</v>
      </c>
      <c r="F26" s="192">
        <f t="shared" si="1"/>
        <v>0</v>
      </c>
      <c r="G26" s="192">
        <f t="shared" si="2"/>
        <v>0</v>
      </c>
      <c r="H26" s="192">
        <f t="shared" si="3"/>
        <v>0</v>
      </c>
      <c r="I26" s="159"/>
      <c r="J26" s="159"/>
      <c r="K26" s="159"/>
      <c r="L26" s="160"/>
      <c r="M26" s="178"/>
      <c r="N26" s="178"/>
      <c r="O26" s="178"/>
      <c r="P26" s="179"/>
      <c r="Q26" s="159"/>
      <c r="R26" s="159"/>
      <c r="S26" s="159"/>
      <c r="T26" s="160"/>
      <c r="U26" s="178"/>
      <c r="V26" s="178"/>
      <c r="W26" s="178"/>
      <c r="X26" s="179"/>
      <c r="Y26" s="316"/>
      <c r="Z26" s="316"/>
      <c r="AA26" s="316"/>
      <c r="AB26" s="317"/>
    </row>
    <row r="27" spans="1:28" x14ac:dyDescent="0.2">
      <c r="A27" s="57" t="s">
        <v>36</v>
      </c>
      <c r="B27" s="33" t="s">
        <v>37</v>
      </c>
      <c r="C27" s="35" t="s">
        <v>38</v>
      </c>
      <c r="D27" s="35"/>
      <c r="E27" s="192">
        <f t="shared" si="0"/>
        <v>0</v>
      </c>
      <c r="F27" s="192">
        <f t="shared" si="1"/>
        <v>0</v>
      </c>
      <c r="G27" s="192">
        <f t="shared" si="2"/>
        <v>0</v>
      </c>
      <c r="H27" s="192">
        <f t="shared" si="3"/>
        <v>0</v>
      </c>
      <c r="I27" s="159"/>
      <c r="J27" s="159"/>
      <c r="K27" s="159"/>
      <c r="L27" s="160"/>
      <c r="M27" s="178"/>
      <c r="N27" s="178"/>
      <c r="O27" s="178"/>
      <c r="P27" s="179"/>
      <c r="Q27" s="159"/>
      <c r="R27" s="159"/>
      <c r="S27" s="159"/>
      <c r="T27" s="160"/>
      <c r="U27" s="178"/>
      <c r="V27" s="178"/>
      <c r="W27" s="178"/>
      <c r="X27" s="179"/>
      <c r="Y27" s="316"/>
      <c r="Z27" s="316"/>
      <c r="AA27" s="316"/>
      <c r="AB27" s="317"/>
    </row>
    <row r="28" spans="1:28" x14ac:dyDescent="0.2">
      <c r="A28" s="30" t="s">
        <v>31</v>
      </c>
      <c r="B28" s="33" t="s">
        <v>241</v>
      </c>
      <c r="C28" s="35" t="s">
        <v>38</v>
      </c>
      <c r="D28" s="35"/>
      <c r="E28" s="192">
        <f t="shared" si="0"/>
        <v>0</v>
      </c>
      <c r="F28" s="192">
        <f t="shared" si="1"/>
        <v>0</v>
      </c>
      <c r="G28" s="192">
        <f t="shared" si="2"/>
        <v>0</v>
      </c>
      <c r="H28" s="192">
        <f t="shared" si="3"/>
        <v>0</v>
      </c>
      <c r="I28" s="159"/>
      <c r="J28" s="159"/>
      <c r="K28" s="159"/>
      <c r="L28" s="160"/>
      <c r="M28" s="178"/>
      <c r="N28" s="178"/>
      <c r="O28" s="178"/>
      <c r="P28" s="179"/>
      <c r="Q28" s="159"/>
      <c r="R28" s="159"/>
      <c r="S28" s="159"/>
      <c r="T28" s="160"/>
      <c r="U28" s="178"/>
      <c r="V28" s="178"/>
      <c r="W28" s="178"/>
      <c r="X28" s="179"/>
      <c r="Y28" s="316"/>
      <c r="Z28" s="316"/>
      <c r="AA28" s="316"/>
      <c r="AB28" s="317"/>
    </row>
    <row r="29" spans="1:28" s="16" customFormat="1" x14ac:dyDescent="0.2">
      <c r="A29" s="57" t="s">
        <v>39</v>
      </c>
      <c r="B29" s="37" t="s">
        <v>40</v>
      </c>
      <c r="C29" s="39" t="s">
        <v>41</v>
      </c>
      <c r="D29" s="39"/>
      <c r="E29" s="192">
        <f t="shared" si="0"/>
        <v>14637800</v>
      </c>
      <c r="F29" s="192">
        <f t="shared" si="1"/>
        <v>16637800</v>
      </c>
      <c r="G29" s="192">
        <f t="shared" si="2"/>
        <v>16637800</v>
      </c>
      <c r="H29" s="192">
        <f t="shared" si="3"/>
        <v>0</v>
      </c>
      <c r="I29" s="166">
        <f>I31+I32</f>
        <v>14474000</v>
      </c>
      <c r="J29" s="166">
        <f t="shared" ref="J29:K29" si="6">J31+J32</f>
        <v>16474000</v>
      </c>
      <c r="K29" s="166">
        <f t="shared" si="6"/>
        <v>16474000</v>
      </c>
      <c r="L29" s="167"/>
      <c r="M29" s="185">
        <f>M31</f>
        <v>0</v>
      </c>
      <c r="N29" s="185"/>
      <c r="O29" s="185"/>
      <c r="P29" s="186"/>
      <c r="Q29" s="166">
        <f>Q31+Q32</f>
        <v>163800</v>
      </c>
      <c r="R29" s="166">
        <f t="shared" ref="R29:S29" si="7">R31+R32</f>
        <v>163800</v>
      </c>
      <c r="S29" s="166">
        <f t="shared" si="7"/>
        <v>163800</v>
      </c>
      <c r="T29" s="167"/>
      <c r="U29" s="166">
        <f>U31+U32</f>
        <v>0</v>
      </c>
      <c r="V29" s="185"/>
      <c r="W29" s="185"/>
      <c r="X29" s="186"/>
      <c r="Y29" s="316"/>
      <c r="Z29" s="316"/>
      <c r="AA29" s="316"/>
      <c r="AB29" s="317"/>
    </row>
    <row r="30" spans="1:28" s="16" customFormat="1" x14ac:dyDescent="0.2">
      <c r="A30" s="41" t="s">
        <v>31</v>
      </c>
      <c r="B30" s="33"/>
      <c r="C30" s="35"/>
      <c r="D30" s="39"/>
      <c r="E30" s="192">
        <f t="shared" si="0"/>
        <v>0</v>
      </c>
      <c r="F30" s="192">
        <f t="shared" si="1"/>
        <v>0</v>
      </c>
      <c r="G30" s="192">
        <f t="shared" si="2"/>
        <v>0</v>
      </c>
      <c r="H30" s="192">
        <f t="shared" si="3"/>
        <v>0</v>
      </c>
      <c r="I30" s="166"/>
      <c r="J30" s="166"/>
      <c r="K30" s="166"/>
      <c r="L30" s="167"/>
      <c r="M30" s="185"/>
      <c r="N30" s="185"/>
      <c r="O30" s="185"/>
      <c r="P30" s="186"/>
      <c r="Q30" s="166"/>
      <c r="R30" s="166"/>
      <c r="S30" s="166"/>
      <c r="T30" s="167"/>
      <c r="U30" s="185"/>
      <c r="V30" s="185"/>
      <c r="W30" s="185"/>
      <c r="X30" s="186"/>
      <c r="Y30" s="316"/>
      <c r="Z30" s="316"/>
      <c r="AA30" s="316"/>
      <c r="AB30" s="317"/>
    </row>
    <row r="31" spans="1:28" s="16" customFormat="1" x14ac:dyDescent="0.2">
      <c r="A31" s="233" t="s">
        <v>45</v>
      </c>
      <c r="B31" s="33" t="s">
        <v>318</v>
      </c>
      <c r="C31" s="35" t="s">
        <v>41</v>
      </c>
      <c r="D31" s="39" t="s">
        <v>412</v>
      </c>
      <c r="E31" s="192">
        <f t="shared" si="0"/>
        <v>14637800</v>
      </c>
      <c r="F31" s="192">
        <f t="shared" si="1"/>
        <v>16637800</v>
      </c>
      <c r="G31" s="192">
        <f t="shared" si="2"/>
        <v>16637800</v>
      </c>
      <c r="H31" s="192">
        <f t="shared" si="3"/>
        <v>0</v>
      </c>
      <c r="I31" s="163">
        <f>I41</f>
        <v>14474000</v>
      </c>
      <c r="J31" s="163">
        <f t="shared" ref="J31:K31" si="8">J41</f>
        <v>16474000</v>
      </c>
      <c r="K31" s="163">
        <f t="shared" si="8"/>
        <v>16474000</v>
      </c>
      <c r="L31" s="167"/>
      <c r="M31" s="350">
        <f>M41</f>
        <v>0</v>
      </c>
      <c r="N31" s="185"/>
      <c r="O31" s="185"/>
      <c r="P31" s="186"/>
      <c r="Q31" s="287">
        <v>163800</v>
      </c>
      <c r="R31" s="166">
        <v>163800</v>
      </c>
      <c r="S31" s="166">
        <v>163800</v>
      </c>
      <c r="T31" s="167"/>
      <c r="U31" s="185"/>
      <c r="V31" s="185"/>
      <c r="W31" s="185"/>
      <c r="X31" s="186"/>
      <c r="Y31" s="316"/>
      <c r="Z31" s="316"/>
      <c r="AA31" s="316"/>
      <c r="AB31" s="317"/>
    </row>
    <row r="32" spans="1:28" s="16" customFormat="1" x14ac:dyDescent="0.2">
      <c r="A32" s="233" t="s">
        <v>47</v>
      </c>
      <c r="B32" s="33" t="s">
        <v>319</v>
      </c>
      <c r="C32" s="35" t="s">
        <v>41</v>
      </c>
      <c r="D32" s="39"/>
      <c r="E32" s="192"/>
      <c r="F32" s="192"/>
      <c r="G32" s="192"/>
      <c r="H32" s="192"/>
      <c r="I32" s="286"/>
      <c r="J32" s="166"/>
      <c r="K32" s="166"/>
      <c r="L32" s="167"/>
      <c r="M32" s="185"/>
      <c r="N32" s="185"/>
      <c r="O32" s="185"/>
      <c r="P32" s="186"/>
      <c r="Q32" s="286"/>
      <c r="R32" s="166"/>
      <c r="S32" s="166"/>
      <c r="T32" s="167"/>
      <c r="U32" s="185"/>
      <c r="V32" s="185"/>
      <c r="W32" s="185"/>
      <c r="X32" s="186"/>
      <c r="Y32" s="316"/>
      <c r="Z32" s="316"/>
      <c r="AA32" s="316"/>
      <c r="AB32" s="317"/>
    </row>
    <row r="33" spans="1:28" s="16" customFormat="1" x14ac:dyDescent="0.2">
      <c r="A33" s="57" t="s">
        <v>42</v>
      </c>
      <c r="B33" s="37" t="s">
        <v>43</v>
      </c>
      <c r="C33" s="39" t="s">
        <v>44</v>
      </c>
      <c r="D33" s="39"/>
      <c r="E33" s="192">
        <f>I33+M33+Q33+U33</f>
        <v>0</v>
      </c>
      <c r="F33" s="192">
        <f>J33+N33+R33+V33</f>
        <v>0</v>
      </c>
      <c r="G33" s="192">
        <f>K33+O33+S33+W33</f>
        <v>0</v>
      </c>
      <c r="H33" s="192">
        <f>L33+P33+T33+X33</f>
        <v>0</v>
      </c>
      <c r="I33" s="166">
        <f>I34+I36</f>
        <v>0</v>
      </c>
      <c r="J33" s="166">
        <f t="shared" ref="J33:K33" si="9">J34+J36</f>
        <v>0</v>
      </c>
      <c r="K33" s="166">
        <f t="shared" si="9"/>
        <v>0</v>
      </c>
      <c r="L33" s="167"/>
      <c r="M33" s="185">
        <f>M34</f>
        <v>0</v>
      </c>
      <c r="N33" s="185"/>
      <c r="O33" s="185"/>
      <c r="P33" s="186"/>
      <c r="Q33" s="166">
        <f>Q34+Q37</f>
        <v>0</v>
      </c>
      <c r="R33" s="166"/>
      <c r="S33" s="166"/>
      <c r="T33" s="167"/>
      <c r="U33" s="185"/>
      <c r="V33" s="185"/>
      <c r="W33" s="185"/>
      <c r="X33" s="186"/>
      <c r="Y33" s="316"/>
      <c r="Z33" s="316"/>
      <c r="AA33" s="316"/>
      <c r="AB33" s="317"/>
    </row>
    <row r="34" spans="1:28" x14ac:dyDescent="0.2">
      <c r="A34" s="48" t="s">
        <v>31</v>
      </c>
      <c r="B34" s="433" t="s">
        <v>46</v>
      </c>
      <c r="C34" s="435" t="s">
        <v>44</v>
      </c>
      <c r="D34" s="435"/>
      <c r="E34" s="431">
        <f>I34+M34+Q34</f>
        <v>0</v>
      </c>
      <c r="F34" s="431">
        <f>J34+N34</f>
        <v>0</v>
      </c>
      <c r="G34" s="431">
        <f>K34+O34</f>
        <v>0</v>
      </c>
      <c r="H34" s="431">
        <f>L34+P34</f>
        <v>0</v>
      </c>
      <c r="I34" s="427"/>
      <c r="J34" s="427"/>
      <c r="K34" s="427"/>
      <c r="L34" s="429"/>
      <c r="M34" s="418"/>
      <c r="N34" s="418"/>
      <c r="O34" s="418"/>
      <c r="P34" s="420"/>
      <c r="Q34" s="427"/>
      <c r="R34" s="427"/>
      <c r="S34" s="427"/>
      <c r="T34" s="429"/>
      <c r="U34" s="477"/>
      <c r="V34" s="479"/>
      <c r="W34" s="479"/>
      <c r="X34" s="420"/>
      <c r="Y34" s="465"/>
      <c r="Z34" s="467"/>
      <c r="AA34" s="467"/>
      <c r="AB34" s="469"/>
    </row>
    <row r="35" spans="1:28" x14ac:dyDescent="0.2">
      <c r="A35" s="44" t="s">
        <v>45</v>
      </c>
      <c r="B35" s="434"/>
      <c r="C35" s="436"/>
      <c r="D35" s="436"/>
      <c r="E35" s="432"/>
      <c r="F35" s="432"/>
      <c r="G35" s="432"/>
      <c r="H35" s="432"/>
      <c r="I35" s="428"/>
      <c r="J35" s="428"/>
      <c r="K35" s="428"/>
      <c r="L35" s="430"/>
      <c r="M35" s="419"/>
      <c r="N35" s="419"/>
      <c r="O35" s="419"/>
      <c r="P35" s="421"/>
      <c r="Q35" s="428"/>
      <c r="R35" s="428"/>
      <c r="S35" s="428"/>
      <c r="T35" s="430"/>
      <c r="U35" s="478"/>
      <c r="V35" s="480"/>
      <c r="W35" s="480"/>
      <c r="X35" s="421"/>
      <c r="Y35" s="466"/>
      <c r="Z35" s="468"/>
      <c r="AA35" s="468"/>
      <c r="AB35" s="470"/>
    </row>
    <row r="36" spans="1:28" x14ac:dyDescent="0.2">
      <c r="A36" s="41" t="s">
        <v>47</v>
      </c>
      <c r="B36" s="33" t="s">
        <v>48</v>
      </c>
      <c r="C36" s="35" t="s">
        <v>44</v>
      </c>
      <c r="D36" s="35"/>
      <c r="E36" s="192">
        <f t="shared" ref="E36:H39" si="10">I36+M36+Q36+U36</f>
        <v>0</v>
      </c>
      <c r="F36" s="192">
        <f t="shared" si="10"/>
        <v>0</v>
      </c>
      <c r="G36" s="192">
        <f t="shared" si="10"/>
        <v>0</v>
      </c>
      <c r="H36" s="192">
        <f t="shared" si="10"/>
        <v>0</v>
      </c>
      <c r="I36" s="159"/>
      <c r="J36" s="159"/>
      <c r="K36" s="159"/>
      <c r="L36" s="160"/>
      <c r="M36" s="178"/>
      <c r="N36" s="178"/>
      <c r="O36" s="178"/>
      <c r="P36" s="179"/>
      <c r="Q36" s="159"/>
      <c r="R36" s="159"/>
      <c r="S36" s="159"/>
      <c r="T36" s="160"/>
      <c r="U36" s="178"/>
      <c r="V36" s="178"/>
      <c r="W36" s="178"/>
      <c r="X36" s="179"/>
      <c r="Y36" s="316"/>
      <c r="Z36" s="316"/>
      <c r="AA36" s="316"/>
      <c r="AB36" s="317"/>
    </row>
    <row r="37" spans="1:28" s="16" customFormat="1" x14ac:dyDescent="0.2">
      <c r="A37" s="57" t="s">
        <v>49</v>
      </c>
      <c r="B37" s="37" t="s">
        <v>50</v>
      </c>
      <c r="C37" s="39"/>
      <c r="D37" s="39"/>
      <c r="E37" s="192">
        <f t="shared" si="10"/>
        <v>0</v>
      </c>
      <c r="F37" s="192">
        <f t="shared" si="10"/>
        <v>0</v>
      </c>
      <c r="G37" s="192">
        <f t="shared" si="10"/>
        <v>0</v>
      </c>
      <c r="H37" s="192">
        <f t="shared" si="10"/>
        <v>0</v>
      </c>
      <c r="I37" s="166"/>
      <c r="J37" s="166"/>
      <c r="K37" s="166"/>
      <c r="L37" s="167"/>
      <c r="M37" s="185"/>
      <c r="N37" s="185"/>
      <c r="O37" s="185"/>
      <c r="P37" s="186"/>
      <c r="Q37" s="166"/>
      <c r="R37" s="166"/>
      <c r="S37" s="166"/>
      <c r="T37" s="167"/>
      <c r="U37" s="185"/>
      <c r="V37" s="185"/>
      <c r="W37" s="185"/>
      <c r="X37" s="186"/>
      <c r="Y37" s="316"/>
      <c r="Z37" s="316"/>
      <c r="AA37" s="316"/>
      <c r="AB37" s="317"/>
    </row>
    <row r="38" spans="1:28" s="16" customFormat="1" x14ac:dyDescent="0.2">
      <c r="A38" s="41" t="s">
        <v>31</v>
      </c>
      <c r="B38" s="33"/>
      <c r="C38" s="35"/>
      <c r="D38" s="39"/>
      <c r="E38" s="192">
        <f t="shared" si="10"/>
        <v>0</v>
      </c>
      <c r="F38" s="192">
        <f t="shared" si="10"/>
        <v>0</v>
      </c>
      <c r="G38" s="192">
        <f t="shared" si="10"/>
        <v>0</v>
      </c>
      <c r="H38" s="192">
        <f t="shared" si="10"/>
        <v>0</v>
      </c>
      <c r="I38" s="166"/>
      <c r="J38" s="166"/>
      <c r="K38" s="166"/>
      <c r="L38" s="167"/>
      <c r="M38" s="185"/>
      <c r="N38" s="185"/>
      <c r="O38" s="185"/>
      <c r="P38" s="186"/>
      <c r="Q38" s="166"/>
      <c r="R38" s="166"/>
      <c r="S38" s="166"/>
      <c r="T38" s="167"/>
      <c r="U38" s="185"/>
      <c r="V38" s="185"/>
      <c r="W38" s="185"/>
      <c r="X38" s="186"/>
      <c r="Y38" s="316"/>
      <c r="Z38" s="316"/>
      <c r="AA38" s="316"/>
      <c r="AB38" s="317"/>
    </row>
    <row r="39" spans="1:28" x14ac:dyDescent="0.2">
      <c r="A39" s="47" t="s">
        <v>51</v>
      </c>
      <c r="B39" s="33" t="s">
        <v>52</v>
      </c>
      <c r="C39" s="35" t="s">
        <v>24</v>
      </c>
      <c r="D39" s="35"/>
      <c r="E39" s="192">
        <f t="shared" si="10"/>
        <v>0</v>
      </c>
      <c r="F39" s="192">
        <f t="shared" si="10"/>
        <v>0</v>
      </c>
      <c r="G39" s="192">
        <f t="shared" si="10"/>
        <v>0</v>
      </c>
      <c r="H39" s="192">
        <f t="shared" si="10"/>
        <v>0</v>
      </c>
      <c r="I39" s="159"/>
      <c r="J39" s="159"/>
      <c r="K39" s="159"/>
      <c r="L39" s="160"/>
      <c r="M39" s="178"/>
      <c r="N39" s="178"/>
      <c r="O39" s="178"/>
      <c r="P39" s="179"/>
      <c r="Q39" s="159"/>
      <c r="R39" s="159"/>
      <c r="S39" s="159"/>
      <c r="T39" s="160"/>
      <c r="U39" s="178"/>
      <c r="V39" s="178"/>
      <c r="W39" s="178"/>
      <c r="X39" s="179"/>
      <c r="Y39" s="316"/>
      <c r="Z39" s="316"/>
      <c r="AA39" s="316"/>
      <c r="AB39" s="317"/>
    </row>
    <row r="40" spans="1:28" ht="22.5" x14ac:dyDescent="0.2">
      <c r="A40" s="41" t="s">
        <v>221</v>
      </c>
      <c r="B40" s="33" t="s">
        <v>53</v>
      </c>
      <c r="C40" s="35" t="s">
        <v>54</v>
      </c>
      <c r="D40" s="35"/>
      <c r="E40" s="192">
        <f t="shared" ref="E40:E65" si="11">I40+M40+Q40+U40</f>
        <v>0</v>
      </c>
      <c r="F40" s="192">
        <f t="shared" ref="F40:F65" si="12">J40+N40+R40+V40</f>
        <v>0</v>
      </c>
      <c r="G40" s="192">
        <f t="shared" ref="G40:G65" si="13">K40+O40+S40+W40</f>
        <v>0</v>
      </c>
      <c r="H40" s="21" t="s">
        <v>24</v>
      </c>
      <c r="I40" s="168"/>
      <c r="J40" s="168"/>
      <c r="K40" s="168"/>
      <c r="L40" s="169" t="s">
        <v>24</v>
      </c>
      <c r="M40" s="187"/>
      <c r="N40" s="187"/>
      <c r="O40" s="187"/>
      <c r="P40" s="188" t="s">
        <v>24</v>
      </c>
      <c r="Q40" s="168"/>
      <c r="R40" s="168"/>
      <c r="S40" s="168"/>
      <c r="T40" s="169" t="s">
        <v>24</v>
      </c>
      <c r="U40" s="187"/>
      <c r="V40" s="187"/>
      <c r="W40" s="187"/>
      <c r="X40" s="188" t="s">
        <v>24</v>
      </c>
      <c r="Y40" s="323"/>
      <c r="Z40" s="323"/>
      <c r="AA40" s="323"/>
      <c r="AB40" s="324" t="s">
        <v>24</v>
      </c>
    </row>
    <row r="41" spans="1:28" x14ac:dyDescent="0.2">
      <c r="A41" s="36" t="s">
        <v>55</v>
      </c>
      <c r="B41" s="37" t="s">
        <v>56</v>
      </c>
      <c r="C41" s="39" t="s">
        <v>24</v>
      </c>
      <c r="D41" s="35"/>
      <c r="E41" s="192">
        <f t="shared" si="11"/>
        <v>14637800</v>
      </c>
      <c r="F41" s="192">
        <f t="shared" si="12"/>
        <v>16637800</v>
      </c>
      <c r="G41" s="192">
        <f t="shared" si="13"/>
        <v>16637800</v>
      </c>
      <c r="H41" s="21"/>
      <c r="I41" s="168">
        <f>I42+I52+I60+I64+I72+I74</f>
        <v>14474000</v>
      </c>
      <c r="J41" s="168">
        <f t="shared" ref="J41:K41" si="14">J42+J52+J60+J64+J72+J74</f>
        <v>16474000</v>
      </c>
      <c r="K41" s="168">
        <f t="shared" si="14"/>
        <v>16474000</v>
      </c>
      <c r="L41" s="169"/>
      <c r="M41" s="275">
        <f>M42+M52+M60+M64+M72+M74</f>
        <v>0</v>
      </c>
      <c r="N41" s="187"/>
      <c r="O41" s="187"/>
      <c r="P41" s="188"/>
      <c r="Q41" s="168">
        <f>Q42+Q52+Q60+Q64+Q72+Q74</f>
        <v>163800</v>
      </c>
      <c r="R41" s="168">
        <f t="shared" ref="R41:S41" si="15">R42+R52+R60+R64+R72+R74</f>
        <v>163800</v>
      </c>
      <c r="S41" s="168">
        <f t="shared" si="15"/>
        <v>163800</v>
      </c>
      <c r="T41" s="169"/>
      <c r="U41" s="168">
        <f>U42+U52+U60+U64+U72+U74</f>
        <v>0</v>
      </c>
      <c r="V41" s="187"/>
      <c r="W41" s="187"/>
      <c r="X41" s="188"/>
      <c r="Y41" s="323"/>
      <c r="Z41" s="323"/>
      <c r="AA41" s="323"/>
      <c r="AB41" s="324"/>
    </row>
    <row r="42" spans="1:28" ht="22.5" x14ac:dyDescent="0.2">
      <c r="A42" s="30" t="s">
        <v>57</v>
      </c>
      <c r="B42" s="33" t="s">
        <v>58</v>
      </c>
      <c r="C42" s="35" t="s">
        <v>24</v>
      </c>
      <c r="D42" s="35"/>
      <c r="E42" s="192">
        <f t="shared" si="11"/>
        <v>0</v>
      </c>
      <c r="F42" s="192">
        <f t="shared" si="12"/>
        <v>0</v>
      </c>
      <c r="G42" s="192">
        <f t="shared" si="13"/>
        <v>0</v>
      </c>
      <c r="H42" s="21" t="s">
        <v>24</v>
      </c>
      <c r="I42" s="168">
        <f>I43+I44+I45+I46+I49</f>
        <v>0</v>
      </c>
      <c r="J42" s="168"/>
      <c r="K42" s="168"/>
      <c r="L42" s="169" t="s">
        <v>24</v>
      </c>
      <c r="M42" s="275">
        <f>M43+M44+M45+M46+M49</f>
        <v>0</v>
      </c>
      <c r="N42" s="187"/>
      <c r="O42" s="187"/>
      <c r="P42" s="188" t="s">
        <v>24</v>
      </c>
      <c r="Q42" s="168"/>
      <c r="R42" s="168"/>
      <c r="S42" s="168"/>
      <c r="T42" s="169" t="s">
        <v>24</v>
      </c>
      <c r="U42" s="187"/>
      <c r="V42" s="187"/>
      <c r="W42" s="187"/>
      <c r="X42" s="188" t="s">
        <v>24</v>
      </c>
      <c r="Y42" s="323"/>
      <c r="Z42" s="323"/>
      <c r="AA42" s="323"/>
      <c r="AB42" s="324" t="s">
        <v>24</v>
      </c>
    </row>
    <row r="43" spans="1:28" ht="22.5" x14ac:dyDescent="0.2">
      <c r="A43" s="41" t="s">
        <v>59</v>
      </c>
      <c r="B43" s="33" t="s">
        <v>60</v>
      </c>
      <c r="C43" s="35" t="s">
        <v>61</v>
      </c>
      <c r="D43" s="35"/>
      <c r="E43" s="192">
        <f t="shared" si="11"/>
        <v>0</v>
      </c>
      <c r="F43" s="192">
        <f t="shared" si="12"/>
        <v>0</v>
      </c>
      <c r="G43" s="192">
        <f t="shared" si="13"/>
        <v>0</v>
      </c>
      <c r="H43" s="21" t="s">
        <v>24</v>
      </c>
      <c r="I43" s="168"/>
      <c r="J43" s="168"/>
      <c r="K43" s="168"/>
      <c r="L43" s="169" t="s">
        <v>24</v>
      </c>
      <c r="M43" s="187"/>
      <c r="N43" s="187"/>
      <c r="O43" s="187"/>
      <c r="P43" s="188" t="s">
        <v>24</v>
      </c>
      <c r="Q43" s="168"/>
      <c r="R43" s="168"/>
      <c r="S43" s="168"/>
      <c r="T43" s="169" t="s">
        <v>24</v>
      </c>
      <c r="U43" s="187"/>
      <c r="V43" s="187"/>
      <c r="W43" s="187"/>
      <c r="X43" s="188" t="s">
        <v>24</v>
      </c>
      <c r="Y43" s="323"/>
      <c r="Z43" s="323"/>
      <c r="AA43" s="323"/>
      <c r="AB43" s="324" t="s">
        <v>24</v>
      </c>
    </row>
    <row r="44" spans="1:28" x14ac:dyDescent="0.2">
      <c r="A44" s="43" t="s">
        <v>62</v>
      </c>
      <c r="B44" s="33" t="s">
        <v>63</v>
      </c>
      <c r="C44" s="35" t="s">
        <v>64</v>
      </c>
      <c r="D44" s="35" t="s">
        <v>469</v>
      </c>
      <c r="E44" s="192">
        <f t="shared" si="11"/>
        <v>0</v>
      </c>
      <c r="F44" s="192">
        <f t="shared" si="12"/>
        <v>0</v>
      </c>
      <c r="G44" s="192">
        <f t="shared" si="13"/>
        <v>0</v>
      </c>
      <c r="H44" s="21" t="s">
        <v>24</v>
      </c>
      <c r="I44" s="168"/>
      <c r="J44" s="168"/>
      <c r="K44" s="168"/>
      <c r="L44" s="169" t="s">
        <v>24</v>
      </c>
      <c r="M44" s="187"/>
      <c r="N44" s="187"/>
      <c r="O44" s="187"/>
      <c r="P44" s="188" t="s">
        <v>24</v>
      </c>
      <c r="Q44" s="168"/>
      <c r="R44" s="168"/>
      <c r="S44" s="168"/>
      <c r="T44" s="169" t="s">
        <v>24</v>
      </c>
      <c r="U44" s="187"/>
      <c r="V44" s="187"/>
      <c r="W44" s="187"/>
      <c r="X44" s="188" t="s">
        <v>24</v>
      </c>
      <c r="Y44" s="323"/>
      <c r="Z44" s="323"/>
      <c r="AA44" s="323"/>
      <c r="AB44" s="324" t="s">
        <v>24</v>
      </c>
    </row>
    <row r="45" spans="1:28" ht="22.5" x14ac:dyDescent="0.2">
      <c r="A45" s="41" t="s">
        <v>65</v>
      </c>
      <c r="B45" s="33" t="s">
        <v>66</v>
      </c>
      <c r="C45" s="35" t="s">
        <v>67</v>
      </c>
      <c r="D45" s="35" t="s">
        <v>430</v>
      </c>
      <c r="E45" s="192">
        <f t="shared" si="11"/>
        <v>0</v>
      </c>
      <c r="F45" s="192">
        <f t="shared" si="12"/>
        <v>0</v>
      </c>
      <c r="G45" s="192">
        <f t="shared" si="13"/>
        <v>0</v>
      </c>
      <c r="H45" s="21" t="s">
        <v>24</v>
      </c>
      <c r="I45" s="168">
        <v>0</v>
      </c>
      <c r="J45" s="168"/>
      <c r="K45" s="168"/>
      <c r="L45" s="169" t="s">
        <v>24</v>
      </c>
      <c r="M45" s="187"/>
      <c r="N45" s="187"/>
      <c r="O45" s="187"/>
      <c r="P45" s="188" t="s">
        <v>24</v>
      </c>
      <c r="Q45" s="168"/>
      <c r="R45" s="168"/>
      <c r="S45" s="168"/>
      <c r="T45" s="169" t="s">
        <v>24</v>
      </c>
      <c r="U45" s="187"/>
      <c r="V45" s="187"/>
      <c r="W45" s="187"/>
      <c r="X45" s="188" t="s">
        <v>24</v>
      </c>
      <c r="Y45" s="323"/>
      <c r="Z45" s="323"/>
      <c r="AA45" s="323"/>
      <c r="AB45" s="324" t="s">
        <v>24</v>
      </c>
    </row>
    <row r="46" spans="1:28" ht="22.5" x14ac:dyDescent="0.2">
      <c r="A46" s="41" t="s">
        <v>68</v>
      </c>
      <c r="B46" s="33" t="s">
        <v>69</v>
      </c>
      <c r="C46" s="35" t="s">
        <v>70</v>
      </c>
      <c r="D46" s="35"/>
      <c r="E46" s="192">
        <f t="shared" si="11"/>
        <v>0</v>
      </c>
      <c r="F46" s="192">
        <f t="shared" si="12"/>
        <v>0</v>
      </c>
      <c r="G46" s="192">
        <f t="shared" si="13"/>
        <v>0</v>
      </c>
      <c r="H46" s="21" t="s">
        <v>24</v>
      </c>
      <c r="I46" s="168"/>
      <c r="J46" s="168"/>
      <c r="K46" s="168"/>
      <c r="L46" s="169" t="s">
        <v>24</v>
      </c>
      <c r="M46" s="187"/>
      <c r="N46" s="187"/>
      <c r="O46" s="187"/>
      <c r="P46" s="188" t="s">
        <v>24</v>
      </c>
      <c r="Q46" s="168"/>
      <c r="R46" s="168"/>
      <c r="S46" s="168"/>
      <c r="T46" s="169" t="s">
        <v>24</v>
      </c>
      <c r="U46" s="187"/>
      <c r="V46" s="187"/>
      <c r="W46" s="187"/>
      <c r="X46" s="188" t="s">
        <v>24</v>
      </c>
      <c r="Y46" s="323"/>
      <c r="Z46" s="323"/>
      <c r="AA46" s="323"/>
      <c r="AB46" s="324" t="s">
        <v>24</v>
      </c>
    </row>
    <row r="47" spans="1:28" ht="22.5" x14ac:dyDescent="0.2">
      <c r="A47" s="40" t="s">
        <v>248</v>
      </c>
      <c r="B47" s="33" t="s">
        <v>246</v>
      </c>
      <c r="C47" s="35" t="s">
        <v>70</v>
      </c>
      <c r="D47" s="35"/>
      <c r="E47" s="192">
        <f t="shared" si="11"/>
        <v>0</v>
      </c>
      <c r="F47" s="192">
        <f t="shared" si="12"/>
        <v>0</v>
      </c>
      <c r="G47" s="192">
        <f t="shared" si="13"/>
        <v>0</v>
      </c>
      <c r="H47" s="192">
        <f>L47+P47+T47+X47</f>
        <v>0</v>
      </c>
      <c r="I47" s="168"/>
      <c r="J47" s="168"/>
      <c r="K47" s="168"/>
      <c r="L47" s="169"/>
      <c r="M47" s="187"/>
      <c r="N47" s="187"/>
      <c r="O47" s="187"/>
      <c r="P47" s="188"/>
      <c r="Q47" s="168"/>
      <c r="R47" s="168"/>
      <c r="S47" s="168"/>
      <c r="T47" s="169"/>
      <c r="U47" s="187"/>
      <c r="V47" s="187"/>
      <c r="W47" s="187"/>
      <c r="X47" s="188"/>
      <c r="Y47" s="323"/>
      <c r="Z47" s="323"/>
      <c r="AA47" s="323"/>
      <c r="AB47" s="324"/>
    </row>
    <row r="48" spans="1:28" x14ac:dyDescent="0.2">
      <c r="A48" s="40" t="s">
        <v>243</v>
      </c>
      <c r="B48" s="33" t="s">
        <v>247</v>
      </c>
      <c r="C48" s="35" t="s">
        <v>70</v>
      </c>
      <c r="D48" s="35"/>
      <c r="E48" s="192">
        <f t="shared" si="11"/>
        <v>0</v>
      </c>
      <c r="F48" s="192">
        <f t="shared" si="12"/>
        <v>0</v>
      </c>
      <c r="G48" s="192">
        <f t="shared" si="13"/>
        <v>0</v>
      </c>
      <c r="H48" s="192">
        <f>L48+P48+T48+X48</f>
        <v>0</v>
      </c>
      <c r="I48" s="168"/>
      <c r="J48" s="168"/>
      <c r="K48" s="168"/>
      <c r="L48" s="169"/>
      <c r="M48" s="187"/>
      <c r="N48" s="187"/>
      <c r="O48" s="187"/>
      <c r="P48" s="188"/>
      <c r="Q48" s="168"/>
      <c r="R48" s="168"/>
      <c r="S48" s="168"/>
      <c r="T48" s="169"/>
      <c r="U48" s="187"/>
      <c r="V48" s="187"/>
      <c r="W48" s="187"/>
      <c r="X48" s="188"/>
      <c r="Y48" s="323"/>
      <c r="Z48" s="323"/>
      <c r="AA48" s="323"/>
      <c r="AB48" s="324"/>
    </row>
    <row r="49" spans="1:28" ht="22.5" x14ac:dyDescent="0.2">
      <c r="A49" s="41" t="s">
        <v>244</v>
      </c>
      <c r="B49" s="33" t="s">
        <v>320</v>
      </c>
      <c r="C49" s="35" t="s">
        <v>249</v>
      </c>
      <c r="D49" s="35"/>
      <c r="E49" s="192">
        <f t="shared" si="11"/>
        <v>0</v>
      </c>
      <c r="F49" s="192">
        <f t="shared" si="12"/>
        <v>0</v>
      </c>
      <c r="G49" s="192">
        <f t="shared" si="13"/>
        <v>0</v>
      </c>
      <c r="H49" s="192">
        <f>L49+P49+T49+X49</f>
        <v>0</v>
      </c>
      <c r="I49" s="168"/>
      <c r="J49" s="168"/>
      <c r="K49" s="168"/>
      <c r="L49" s="169"/>
      <c r="M49" s="187"/>
      <c r="N49" s="187"/>
      <c r="O49" s="187"/>
      <c r="P49" s="188"/>
      <c r="Q49" s="168"/>
      <c r="R49" s="168"/>
      <c r="S49" s="168"/>
      <c r="T49" s="169"/>
      <c r="U49" s="187"/>
      <c r="V49" s="187"/>
      <c r="W49" s="187"/>
      <c r="X49" s="188"/>
      <c r="Y49" s="323"/>
      <c r="Z49" s="323"/>
      <c r="AA49" s="323"/>
      <c r="AB49" s="324"/>
    </row>
    <row r="50" spans="1:28" x14ac:dyDescent="0.2">
      <c r="A50" s="40" t="s">
        <v>31</v>
      </c>
      <c r="B50" s="33"/>
      <c r="C50" s="35"/>
      <c r="D50" s="35"/>
      <c r="E50" s="192">
        <f t="shared" si="11"/>
        <v>0</v>
      </c>
      <c r="F50" s="192">
        <f t="shared" si="12"/>
        <v>0</v>
      </c>
      <c r="G50" s="192">
        <f t="shared" si="13"/>
        <v>0</v>
      </c>
      <c r="H50" s="192">
        <f>L50+P50+T50+X50</f>
        <v>0</v>
      </c>
      <c r="I50" s="168"/>
      <c r="J50" s="168"/>
      <c r="K50" s="168"/>
      <c r="L50" s="169"/>
      <c r="M50" s="187"/>
      <c r="N50" s="187"/>
      <c r="O50" s="187"/>
      <c r="P50" s="188"/>
      <c r="Q50" s="168"/>
      <c r="R50" s="168"/>
      <c r="S50" s="168"/>
      <c r="T50" s="169"/>
      <c r="U50" s="187"/>
      <c r="V50" s="187"/>
      <c r="W50" s="187"/>
      <c r="X50" s="188"/>
      <c r="Y50" s="323"/>
      <c r="Z50" s="323"/>
      <c r="AA50" s="323"/>
      <c r="AB50" s="324"/>
    </row>
    <row r="51" spans="1:28" x14ac:dyDescent="0.2">
      <c r="A51" s="40" t="s">
        <v>245</v>
      </c>
      <c r="B51" s="33" t="s">
        <v>321</v>
      </c>
      <c r="C51" s="35" t="s">
        <v>249</v>
      </c>
      <c r="D51" s="35"/>
      <c r="E51" s="192">
        <f t="shared" si="11"/>
        <v>0</v>
      </c>
      <c r="F51" s="192">
        <f t="shared" si="12"/>
        <v>0</v>
      </c>
      <c r="G51" s="192">
        <f t="shared" si="13"/>
        <v>0</v>
      </c>
      <c r="H51" s="192">
        <f>L51+P51+T51+X51</f>
        <v>0</v>
      </c>
      <c r="I51" s="168"/>
      <c r="J51" s="168"/>
      <c r="K51" s="168"/>
      <c r="L51" s="169"/>
      <c r="M51" s="187"/>
      <c r="N51" s="187"/>
      <c r="O51" s="187"/>
      <c r="P51" s="188"/>
      <c r="Q51" s="168"/>
      <c r="R51" s="168"/>
      <c r="S51" s="168"/>
      <c r="T51" s="169"/>
      <c r="U51" s="187"/>
      <c r="V51" s="187"/>
      <c r="W51" s="187"/>
      <c r="X51" s="188"/>
      <c r="Y51" s="323"/>
      <c r="Z51" s="323"/>
      <c r="AA51" s="323"/>
      <c r="AB51" s="324"/>
    </row>
    <row r="52" spans="1:28" x14ac:dyDescent="0.2">
      <c r="A52" s="47" t="s">
        <v>71</v>
      </c>
      <c r="B52" s="33" t="s">
        <v>72</v>
      </c>
      <c r="C52" s="35" t="s">
        <v>73</v>
      </c>
      <c r="D52" s="35"/>
      <c r="E52" s="192">
        <f t="shared" si="11"/>
        <v>14261475</v>
      </c>
      <c r="F52" s="192">
        <f>J52+N52+R52+V52</f>
        <v>16261475</v>
      </c>
      <c r="G52" s="192">
        <f t="shared" si="13"/>
        <v>16261475</v>
      </c>
      <c r="H52" s="21" t="s">
        <v>24</v>
      </c>
      <c r="I52" s="168">
        <f>I53+I57+I58+I59</f>
        <v>14097675</v>
      </c>
      <c r="J52" s="168">
        <f t="shared" ref="J52:K52" si="16">J53+J57+J58+J59</f>
        <v>16097675</v>
      </c>
      <c r="K52" s="168">
        <f t="shared" si="16"/>
        <v>16097675</v>
      </c>
      <c r="L52" s="169" t="s">
        <v>24</v>
      </c>
      <c r="M52" s="187"/>
      <c r="N52" s="187"/>
      <c r="O52" s="187"/>
      <c r="P52" s="188" t="s">
        <v>24</v>
      </c>
      <c r="Q52" s="168">
        <f>Q53+Q57</f>
        <v>163800</v>
      </c>
      <c r="R52" s="168">
        <f t="shared" ref="R52:S52" si="17">R53+R57</f>
        <v>163800</v>
      </c>
      <c r="S52" s="168">
        <f t="shared" si="17"/>
        <v>163800</v>
      </c>
      <c r="T52" s="169" t="s">
        <v>24</v>
      </c>
      <c r="U52" s="187"/>
      <c r="V52" s="187"/>
      <c r="W52" s="187"/>
      <c r="X52" s="188" t="s">
        <v>24</v>
      </c>
      <c r="Y52" s="323"/>
      <c r="Z52" s="323"/>
      <c r="AA52" s="323"/>
      <c r="AB52" s="324" t="s">
        <v>24</v>
      </c>
    </row>
    <row r="53" spans="1:28" ht="22.5" x14ac:dyDescent="0.2">
      <c r="A53" s="41" t="s">
        <v>74</v>
      </c>
      <c r="B53" s="33" t="s">
        <v>75</v>
      </c>
      <c r="C53" s="35" t="s">
        <v>76</v>
      </c>
      <c r="D53" s="35"/>
      <c r="E53" s="192">
        <f t="shared" si="11"/>
        <v>10261235</v>
      </c>
      <c r="F53" s="192">
        <f t="shared" si="12"/>
        <v>10261235</v>
      </c>
      <c r="G53" s="192">
        <f t="shared" si="13"/>
        <v>10261235</v>
      </c>
      <c r="H53" s="21" t="s">
        <v>24</v>
      </c>
      <c r="I53" s="168">
        <f>I56+I55</f>
        <v>10097435</v>
      </c>
      <c r="J53" s="168">
        <f t="shared" ref="J53:K53" si="18">J56+J55</f>
        <v>10097435</v>
      </c>
      <c r="K53" s="168">
        <f t="shared" si="18"/>
        <v>10097435</v>
      </c>
      <c r="L53" s="169" t="s">
        <v>24</v>
      </c>
      <c r="M53" s="187"/>
      <c r="N53" s="187"/>
      <c r="O53" s="187"/>
      <c r="P53" s="188" t="s">
        <v>24</v>
      </c>
      <c r="Q53" s="168">
        <f>Q56+Q55</f>
        <v>163800</v>
      </c>
      <c r="R53" s="168">
        <f t="shared" ref="R53:S53" si="19">R56+R55</f>
        <v>163800</v>
      </c>
      <c r="S53" s="168">
        <f t="shared" si="19"/>
        <v>163800</v>
      </c>
      <c r="T53" s="169" t="s">
        <v>24</v>
      </c>
      <c r="U53" s="187"/>
      <c r="V53" s="187"/>
      <c r="W53" s="187"/>
      <c r="X53" s="188" t="s">
        <v>24</v>
      </c>
      <c r="Y53" s="323"/>
      <c r="Z53" s="323"/>
      <c r="AA53" s="323"/>
      <c r="AB53" s="324" t="s">
        <v>24</v>
      </c>
    </row>
    <row r="54" spans="1:28" x14ac:dyDescent="0.2">
      <c r="A54" s="40" t="s">
        <v>113</v>
      </c>
      <c r="B54" s="33"/>
      <c r="C54" s="35"/>
      <c r="D54" s="35"/>
      <c r="E54" s="192">
        <f t="shared" si="11"/>
        <v>0</v>
      </c>
      <c r="F54" s="192">
        <f t="shared" si="12"/>
        <v>0</v>
      </c>
      <c r="G54" s="192">
        <f t="shared" si="13"/>
        <v>0</v>
      </c>
      <c r="H54" s="192">
        <f>L54+P54+T54+X54</f>
        <v>0</v>
      </c>
      <c r="I54" s="168"/>
      <c r="J54" s="168"/>
      <c r="K54" s="168"/>
      <c r="L54" s="169"/>
      <c r="M54" s="187"/>
      <c r="N54" s="187"/>
      <c r="O54" s="187"/>
      <c r="P54" s="188"/>
      <c r="Q54" s="168"/>
      <c r="R54" s="168"/>
      <c r="S54" s="168"/>
      <c r="T54" s="169"/>
      <c r="U54" s="187"/>
      <c r="V54" s="187"/>
      <c r="W54" s="187"/>
      <c r="X54" s="188"/>
      <c r="Y54" s="323"/>
      <c r="Z54" s="323"/>
      <c r="AA54" s="323"/>
      <c r="AB54" s="324"/>
    </row>
    <row r="55" spans="1:28" s="290" customFormat="1" ht="30" customHeight="1" x14ac:dyDescent="0.2">
      <c r="A55" s="40" t="s">
        <v>250</v>
      </c>
      <c r="B55" s="33" t="s">
        <v>251</v>
      </c>
      <c r="C55" s="35" t="s">
        <v>429</v>
      </c>
      <c r="D55" s="219" t="s">
        <v>461</v>
      </c>
      <c r="E55" s="192">
        <f t="shared" si="11"/>
        <v>10261235</v>
      </c>
      <c r="F55" s="192">
        <f t="shared" si="12"/>
        <v>10261235</v>
      </c>
      <c r="G55" s="192">
        <f t="shared" si="13"/>
        <v>10261235</v>
      </c>
      <c r="H55" s="192">
        <f>L55+P55+T55+X55</f>
        <v>0</v>
      </c>
      <c r="I55" s="168">
        <v>10097435</v>
      </c>
      <c r="J55" s="168">
        <v>10097435</v>
      </c>
      <c r="K55" s="168">
        <v>10097435</v>
      </c>
      <c r="L55" s="169"/>
      <c r="M55" s="187"/>
      <c r="N55" s="187"/>
      <c r="O55" s="187"/>
      <c r="P55" s="188"/>
      <c r="Q55" s="168">
        <v>163800</v>
      </c>
      <c r="R55" s="168">
        <v>163800</v>
      </c>
      <c r="S55" s="168">
        <v>163800</v>
      </c>
      <c r="T55" s="169"/>
      <c r="U55" s="187"/>
      <c r="V55" s="187"/>
      <c r="W55" s="187"/>
      <c r="X55" s="188"/>
      <c r="Y55" s="323"/>
      <c r="Z55" s="323"/>
      <c r="AA55" s="323"/>
      <c r="AB55" s="324"/>
    </row>
    <row r="56" spans="1:28" ht="22.5" x14ac:dyDescent="0.2">
      <c r="A56" s="40" t="s">
        <v>250</v>
      </c>
      <c r="B56" s="33" t="s">
        <v>251</v>
      </c>
      <c r="C56" s="35" t="s">
        <v>427</v>
      </c>
      <c r="D56" s="219"/>
      <c r="E56" s="192">
        <f t="shared" si="11"/>
        <v>0</v>
      </c>
      <c r="F56" s="192">
        <f t="shared" si="12"/>
        <v>0</v>
      </c>
      <c r="G56" s="192">
        <f t="shared" si="13"/>
        <v>0</v>
      </c>
      <c r="H56" s="192">
        <f>L56+P56+T56+X56</f>
        <v>0</v>
      </c>
      <c r="I56" s="168"/>
      <c r="J56" s="168"/>
      <c r="K56" s="168"/>
      <c r="L56" s="169"/>
      <c r="M56" s="187"/>
      <c r="N56" s="187"/>
      <c r="O56" s="187"/>
      <c r="P56" s="188"/>
      <c r="Q56" s="168"/>
      <c r="R56" s="168"/>
      <c r="S56" s="168"/>
      <c r="T56" s="169"/>
      <c r="U56" s="187"/>
      <c r="V56" s="187"/>
      <c r="W56" s="187"/>
      <c r="X56" s="188"/>
      <c r="Y56" s="323"/>
      <c r="Z56" s="323"/>
      <c r="AA56" s="323"/>
      <c r="AB56" s="324"/>
    </row>
    <row r="57" spans="1:28" ht="22.5" x14ac:dyDescent="0.2">
      <c r="A57" s="41" t="s">
        <v>77</v>
      </c>
      <c r="B57" s="33" t="s">
        <v>78</v>
      </c>
      <c r="C57" s="35" t="s">
        <v>79</v>
      </c>
      <c r="D57" s="35" t="s">
        <v>285</v>
      </c>
      <c r="E57" s="192">
        <f t="shared" si="11"/>
        <v>4000240</v>
      </c>
      <c r="F57" s="192">
        <f t="shared" si="12"/>
        <v>6000240</v>
      </c>
      <c r="G57" s="192">
        <f t="shared" si="13"/>
        <v>6000240</v>
      </c>
      <c r="H57" s="21" t="s">
        <v>24</v>
      </c>
      <c r="I57" s="168">
        <v>4000240</v>
      </c>
      <c r="J57" s="168">
        <v>6000240</v>
      </c>
      <c r="K57" s="168">
        <v>6000240</v>
      </c>
      <c r="L57" s="169" t="s">
        <v>24</v>
      </c>
      <c r="M57" s="187"/>
      <c r="N57" s="187"/>
      <c r="O57" s="187"/>
      <c r="P57" s="188" t="s">
        <v>24</v>
      </c>
      <c r="Q57" s="168"/>
      <c r="R57" s="168"/>
      <c r="S57" s="168"/>
      <c r="T57" s="169" t="s">
        <v>24</v>
      </c>
      <c r="U57" s="187"/>
      <c r="V57" s="187"/>
      <c r="W57" s="187"/>
      <c r="X57" s="188" t="s">
        <v>24</v>
      </c>
      <c r="Y57" s="323"/>
      <c r="Z57" s="323"/>
      <c r="AA57" s="323"/>
      <c r="AB57" s="324" t="s">
        <v>24</v>
      </c>
    </row>
    <row r="58" spans="1:28" ht="33.75" x14ac:dyDescent="0.2">
      <c r="A58" s="41" t="s">
        <v>80</v>
      </c>
      <c r="B58" s="33" t="s">
        <v>81</v>
      </c>
      <c r="C58" s="35" t="s">
        <v>82</v>
      </c>
      <c r="D58" s="35"/>
      <c r="E58" s="192">
        <f t="shared" si="11"/>
        <v>0</v>
      </c>
      <c r="F58" s="192">
        <f t="shared" si="12"/>
        <v>0</v>
      </c>
      <c r="G58" s="192">
        <f t="shared" si="13"/>
        <v>0</v>
      </c>
      <c r="H58" s="21" t="s">
        <v>24</v>
      </c>
      <c r="I58" s="168"/>
      <c r="J58" s="168"/>
      <c r="K58" s="168"/>
      <c r="L58" s="169" t="s">
        <v>24</v>
      </c>
      <c r="M58" s="187"/>
      <c r="N58" s="187"/>
      <c r="O58" s="187"/>
      <c r="P58" s="188" t="s">
        <v>24</v>
      </c>
      <c r="Q58" s="168"/>
      <c r="R58" s="168"/>
      <c r="S58" s="168"/>
      <c r="T58" s="169" t="s">
        <v>24</v>
      </c>
      <c r="U58" s="187"/>
      <c r="V58" s="187"/>
      <c r="W58" s="187"/>
      <c r="X58" s="188" t="s">
        <v>24</v>
      </c>
      <c r="Y58" s="323"/>
      <c r="Z58" s="323"/>
      <c r="AA58" s="323"/>
      <c r="AB58" s="324" t="s">
        <v>24</v>
      </c>
    </row>
    <row r="59" spans="1:28" x14ac:dyDescent="0.2">
      <c r="A59" s="41" t="s">
        <v>322</v>
      </c>
      <c r="B59" s="33" t="s">
        <v>252</v>
      </c>
      <c r="C59" s="35" t="s">
        <v>253</v>
      </c>
      <c r="D59" s="35"/>
      <c r="E59" s="192">
        <f t="shared" si="11"/>
        <v>0</v>
      </c>
      <c r="F59" s="192">
        <f t="shared" si="12"/>
        <v>0</v>
      </c>
      <c r="G59" s="192">
        <f t="shared" si="13"/>
        <v>0</v>
      </c>
      <c r="H59" s="21"/>
      <c r="I59" s="168"/>
      <c r="J59" s="168"/>
      <c r="K59" s="168"/>
      <c r="L59" s="169"/>
      <c r="M59" s="187"/>
      <c r="N59" s="187"/>
      <c r="O59" s="187"/>
      <c r="P59" s="188"/>
      <c r="Q59" s="168"/>
      <c r="R59" s="168"/>
      <c r="S59" s="168"/>
      <c r="T59" s="169"/>
      <c r="U59" s="187"/>
      <c r="V59" s="187"/>
      <c r="W59" s="187"/>
      <c r="X59" s="188"/>
      <c r="Y59" s="323"/>
      <c r="Z59" s="323"/>
      <c r="AA59" s="323"/>
      <c r="AB59" s="324"/>
    </row>
    <row r="60" spans="1:28" x14ac:dyDescent="0.2">
      <c r="A60" s="47" t="s">
        <v>83</v>
      </c>
      <c r="B60" s="33" t="s">
        <v>84</v>
      </c>
      <c r="C60" s="35" t="s">
        <v>85</v>
      </c>
      <c r="D60" s="35"/>
      <c r="E60" s="192">
        <f t="shared" si="11"/>
        <v>0</v>
      </c>
      <c r="F60" s="192">
        <f t="shared" si="12"/>
        <v>0</v>
      </c>
      <c r="G60" s="192">
        <f t="shared" si="13"/>
        <v>0</v>
      </c>
      <c r="H60" s="21" t="s">
        <v>24</v>
      </c>
      <c r="I60" s="168"/>
      <c r="J60" s="168"/>
      <c r="K60" s="168"/>
      <c r="L60" s="169" t="s">
        <v>24</v>
      </c>
      <c r="M60" s="187"/>
      <c r="N60" s="187"/>
      <c r="O60" s="187"/>
      <c r="P60" s="188" t="s">
        <v>24</v>
      </c>
      <c r="Q60" s="168"/>
      <c r="R60" s="168"/>
      <c r="S60" s="168"/>
      <c r="T60" s="169" t="s">
        <v>24</v>
      </c>
      <c r="U60" s="187"/>
      <c r="V60" s="187"/>
      <c r="W60" s="187"/>
      <c r="X60" s="188" t="s">
        <v>24</v>
      </c>
      <c r="Y60" s="323"/>
      <c r="Z60" s="323"/>
      <c r="AA60" s="323"/>
      <c r="AB60" s="324" t="s">
        <v>24</v>
      </c>
    </row>
    <row r="61" spans="1:28" ht="22.5" x14ac:dyDescent="0.2">
      <c r="A61" s="41" t="s">
        <v>86</v>
      </c>
      <c r="B61" s="33" t="s">
        <v>87</v>
      </c>
      <c r="C61" s="35" t="s">
        <v>88</v>
      </c>
      <c r="D61" s="35"/>
      <c r="E61" s="192">
        <f t="shared" si="11"/>
        <v>0</v>
      </c>
      <c r="F61" s="192">
        <f t="shared" si="12"/>
        <v>0</v>
      </c>
      <c r="G61" s="192">
        <f t="shared" si="13"/>
        <v>0</v>
      </c>
      <c r="H61" s="21" t="s">
        <v>24</v>
      </c>
      <c r="I61" s="168"/>
      <c r="J61" s="168"/>
      <c r="K61" s="168"/>
      <c r="L61" s="169" t="s">
        <v>24</v>
      </c>
      <c r="M61" s="187"/>
      <c r="N61" s="187"/>
      <c r="O61" s="187"/>
      <c r="P61" s="188" t="s">
        <v>24</v>
      </c>
      <c r="Q61" s="168"/>
      <c r="R61" s="168"/>
      <c r="S61" s="168"/>
      <c r="T61" s="169" t="s">
        <v>24</v>
      </c>
      <c r="U61" s="187"/>
      <c r="V61" s="187"/>
      <c r="W61" s="187"/>
      <c r="X61" s="188" t="s">
        <v>24</v>
      </c>
      <c r="Y61" s="323"/>
      <c r="Z61" s="323"/>
      <c r="AA61" s="323"/>
      <c r="AB61" s="324" t="s">
        <v>24</v>
      </c>
    </row>
    <row r="62" spans="1:28" ht="22.5" x14ac:dyDescent="0.2">
      <c r="A62" s="41" t="s">
        <v>89</v>
      </c>
      <c r="B62" s="33" t="s">
        <v>90</v>
      </c>
      <c r="C62" s="35" t="s">
        <v>91</v>
      </c>
      <c r="D62" s="35"/>
      <c r="E62" s="192">
        <f t="shared" si="11"/>
        <v>0</v>
      </c>
      <c r="F62" s="192">
        <f t="shared" si="12"/>
        <v>0</v>
      </c>
      <c r="G62" s="192">
        <f t="shared" si="13"/>
        <v>0</v>
      </c>
      <c r="H62" s="21" t="s">
        <v>24</v>
      </c>
      <c r="I62" s="168"/>
      <c r="J62" s="168"/>
      <c r="K62" s="168"/>
      <c r="L62" s="169" t="s">
        <v>24</v>
      </c>
      <c r="M62" s="187"/>
      <c r="N62" s="187"/>
      <c r="O62" s="187"/>
      <c r="P62" s="188" t="s">
        <v>24</v>
      </c>
      <c r="Q62" s="168"/>
      <c r="R62" s="168"/>
      <c r="S62" s="168"/>
      <c r="T62" s="169" t="s">
        <v>24</v>
      </c>
      <c r="U62" s="187"/>
      <c r="V62" s="187"/>
      <c r="W62" s="187"/>
      <c r="X62" s="188" t="s">
        <v>24</v>
      </c>
      <c r="Y62" s="323"/>
      <c r="Z62" s="323"/>
      <c r="AA62" s="323"/>
      <c r="AB62" s="324" t="s">
        <v>24</v>
      </c>
    </row>
    <row r="63" spans="1:28" x14ac:dyDescent="0.2">
      <c r="A63" s="41" t="s">
        <v>92</v>
      </c>
      <c r="B63" s="33" t="s">
        <v>93</v>
      </c>
      <c r="C63" s="35" t="s">
        <v>94</v>
      </c>
      <c r="D63" s="35"/>
      <c r="E63" s="192">
        <f t="shared" si="11"/>
        <v>0</v>
      </c>
      <c r="F63" s="192">
        <f t="shared" si="12"/>
        <v>0</v>
      </c>
      <c r="G63" s="192">
        <f t="shared" si="13"/>
        <v>0</v>
      </c>
      <c r="H63" s="21" t="s">
        <v>24</v>
      </c>
      <c r="I63" s="168"/>
      <c r="J63" s="168"/>
      <c r="K63" s="168"/>
      <c r="L63" s="169" t="s">
        <v>24</v>
      </c>
      <c r="M63" s="187"/>
      <c r="N63" s="187"/>
      <c r="O63" s="187"/>
      <c r="P63" s="188" t="s">
        <v>24</v>
      </c>
      <c r="Q63" s="168"/>
      <c r="R63" s="168"/>
      <c r="S63" s="168"/>
      <c r="T63" s="169" t="s">
        <v>24</v>
      </c>
      <c r="U63" s="187"/>
      <c r="V63" s="187"/>
      <c r="W63" s="187"/>
      <c r="X63" s="188" t="s">
        <v>24</v>
      </c>
      <c r="Y63" s="323"/>
      <c r="Z63" s="323"/>
      <c r="AA63" s="323"/>
      <c r="AB63" s="324" t="s">
        <v>24</v>
      </c>
    </row>
    <row r="64" spans="1:28" x14ac:dyDescent="0.2">
      <c r="A64" s="47" t="s">
        <v>254</v>
      </c>
      <c r="B64" s="33" t="s">
        <v>255</v>
      </c>
      <c r="C64" s="35" t="s">
        <v>242</v>
      </c>
      <c r="D64" s="35"/>
      <c r="E64" s="192">
        <f t="shared" si="11"/>
        <v>0</v>
      </c>
      <c r="F64" s="192">
        <f t="shared" si="12"/>
        <v>0</v>
      </c>
      <c r="G64" s="192">
        <f t="shared" si="13"/>
        <v>0</v>
      </c>
      <c r="H64" s="192">
        <f>L64+P64+T64+X64</f>
        <v>0</v>
      </c>
      <c r="I64" s="168"/>
      <c r="J64" s="168"/>
      <c r="K64" s="168"/>
      <c r="L64" s="169"/>
      <c r="M64" s="187"/>
      <c r="N64" s="187"/>
      <c r="O64" s="187"/>
      <c r="P64" s="188"/>
      <c r="Q64" s="168"/>
      <c r="R64" s="168"/>
      <c r="S64" s="168"/>
      <c r="T64" s="169"/>
      <c r="U64" s="187"/>
      <c r="V64" s="187"/>
      <c r="W64" s="187"/>
      <c r="X64" s="188"/>
      <c r="Y64" s="323"/>
      <c r="Z64" s="323"/>
      <c r="AA64" s="323"/>
      <c r="AB64" s="324"/>
    </row>
    <row r="65" spans="1:28" x14ac:dyDescent="0.2">
      <c r="A65" s="41" t="s">
        <v>113</v>
      </c>
      <c r="B65" s="33"/>
      <c r="C65" s="35"/>
      <c r="D65" s="35"/>
      <c r="E65" s="192">
        <f t="shared" si="11"/>
        <v>0</v>
      </c>
      <c r="F65" s="192">
        <f t="shared" si="12"/>
        <v>0</v>
      </c>
      <c r="G65" s="192">
        <f t="shared" si="13"/>
        <v>0</v>
      </c>
      <c r="H65" s="192">
        <f>L65+P65+T65+X65</f>
        <v>0</v>
      </c>
      <c r="I65" s="168"/>
      <c r="J65" s="168"/>
      <c r="K65" s="168"/>
      <c r="L65" s="169"/>
      <c r="M65" s="187"/>
      <c r="N65" s="187"/>
      <c r="O65" s="187"/>
      <c r="P65" s="188"/>
      <c r="Q65" s="168"/>
      <c r="R65" s="168"/>
      <c r="S65" s="168"/>
      <c r="T65" s="169"/>
      <c r="U65" s="187"/>
      <c r="V65" s="187"/>
      <c r="W65" s="187"/>
      <c r="X65" s="188"/>
      <c r="Y65" s="323"/>
      <c r="Z65" s="323"/>
      <c r="AA65" s="323"/>
      <c r="AB65" s="324"/>
    </row>
    <row r="66" spans="1:28" x14ac:dyDescent="0.2">
      <c r="A66" s="233" t="s">
        <v>323</v>
      </c>
      <c r="B66" s="80" t="s">
        <v>257</v>
      </c>
      <c r="C66" s="80" t="s">
        <v>324</v>
      </c>
      <c r="D66" s="35"/>
      <c r="E66" s="192"/>
      <c r="F66" s="192"/>
      <c r="G66" s="192"/>
      <c r="H66" s="192"/>
      <c r="I66" s="168"/>
      <c r="J66" s="168"/>
      <c r="K66" s="168"/>
      <c r="L66" s="169"/>
      <c r="M66" s="187"/>
      <c r="N66" s="187"/>
      <c r="O66" s="187"/>
      <c r="P66" s="188"/>
      <c r="Q66" s="168"/>
      <c r="R66" s="168"/>
      <c r="S66" s="168"/>
      <c r="T66" s="169"/>
      <c r="U66" s="187"/>
      <c r="V66" s="187"/>
      <c r="W66" s="187"/>
      <c r="X66" s="188"/>
      <c r="Y66" s="323"/>
      <c r="Z66" s="323"/>
      <c r="AA66" s="323"/>
      <c r="AB66" s="324"/>
    </row>
    <row r="67" spans="1:28" x14ac:dyDescent="0.2">
      <c r="A67" s="233" t="s">
        <v>325</v>
      </c>
      <c r="B67" s="80" t="s">
        <v>259</v>
      </c>
      <c r="C67" s="80" t="s">
        <v>326</v>
      </c>
      <c r="D67" s="35"/>
      <c r="E67" s="192"/>
      <c r="F67" s="192"/>
      <c r="G67" s="192"/>
      <c r="H67" s="192"/>
      <c r="I67" s="168"/>
      <c r="J67" s="168"/>
      <c r="K67" s="168"/>
      <c r="L67" s="169"/>
      <c r="M67" s="187"/>
      <c r="N67" s="187"/>
      <c r="O67" s="187"/>
      <c r="P67" s="188"/>
      <c r="Q67" s="168"/>
      <c r="R67" s="168"/>
      <c r="S67" s="168"/>
      <c r="T67" s="169"/>
      <c r="U67" s="187"/>
      <c r="V67" s="187"/>
      <c r="W67" s="187"/>
      <c r="X67" s="188"/>
      <c r="Y67" s="323"/>
      <c r="Z67" s="323"/>
      <c r="AA67" s="323"/>
      <c r="AB67" s="324"/>
    </row>
    <row r="68" spans="1:28" ht="22.5" x14ac:dyDescent="0.2">
      <c r="A68" s="233" t="s">
        <v>327</v>
      </c>
      <c r="B68" s="80" t="s">
        <v>261</v>
      </c>
      <c r="C68" s="80" t="s">
        <v>328</v>
      </c>
      <c r="D68" s="35"/>
      <c r="E68" s="192"/>
      <c r="F68" s="192"/>
      <c r="G68" s="192"/>
      <c r="H68" s="192"/>
      <c r="I68" s="168"/>
      <c r="J68" s="168"/>
      <c r="K68" s="168"/>
      <c r="L68" s="169"/>
      <c r="M68" s="187"/>
      <c r="N68" s="187"/>
      <c r="O68" s="187"/>
      <c r="P68" s="188"/>
      <c r="Q68" s="168"/>
      <c r="R68" s="168"/>
      <c r="S68" s="168"/>
      <c r="T68" s="169"/>
      <c r="U68" s="187"/>
      <c r="V68" s="187"/>
      <c r="W68" s="187"/>
      <c r="X68" s="188"/>
      <c r="Y68" s="323"/>
      <c r="Z68" s="323"/>
      <c r="AA68" s="323"/>
      <c r="AB68" s="324"/>
    </row>
    <row r="69" spans="1:28" x14ac:dyDescent="0.2">
      <c r="A69" s="41" t="s">
        <v>256</v>
      </c>
      <c r="B69" s="33" t="s">
        <v>329</v>
      </c>
      <c r="C69" s="35" t="s">
        <v>262</v>
      </c>
      <c r="D69" s="35"/>
      <c r="E69" s="192">
        <f t="shared" ref="E69:H71" si="20">I69+M69+Q69+U69</f>
        <v>0</v>
      </c>
      <c r="F69" s="192">
        <f t="shared" si="20"/>
        <v>0</v>
      </c>
      <c r="G69" s="192">
        <f t="shared" si="20"/>
        <v>0</v>
      </c>
      <c r="H69" s="192">
        <f t="shared" si="20"/>
        <v>0</v>
      </c>
      <c r="I69" s="168"/>
      <c r="J69" s="168"/>
      <c r="K69" s="168"/>
      <c r="L69" s="169"/>
      <c r="M69" s="187"/>
      <c r="N69" s="187"/>
      <c r="O69" s="187"/>
      <c r="P69" s="188"/>
      <c r="Q69" s="168"/>
      <c r="R69" s="168"/>
      <c r="S69" s="168"/>
      <c r="T69" s="169"/>
      <c r="U69" s="187"/>
      <c r="V69" s="187"/>
      <c r="W69" s="187"/>
      <c r="X69" s="188"/>
      <c r="Y69" s="323"/>
      <c r="Z69" s="323"/>
      <c r="AA69" s="323"/>
      <c r="AB69" s="324"/>
    </row>
    <row r="70" spans="1:28" x14ac:dyDescent="0.2">
      <c r="A70" s="41" t="s">
        <v>258</v>
      </c>
      <c r="B70" s="33" t="s">
        <v>330</v>
      </c>
      <c r="C70" s="35" t="s">
        <v>263</v>
      </c>
      <c r="D70" s="35"/>
      <c r="E70" s="192">
        <f t="shared" si="20"/>
        <v>0</v>
      </c>
      <c r="F70" s="192">
        <f t="shared" si="20"/>
        <v>0</v>
      </c>
      <c r="G70" s="192">
        <f t="shared" si="20"/>
        <v>0</v>
      </c>
      <c r="H70" s="192">
        <f t="shared" si="20"/>
        <v>0</v>
      </c>
      <c r="I70" s="168"/>
      <c r="J70" s="168"/>
      <c r="K70" s="168"/>
      <c r="L70" s="169"/>
      <c r="M70" s="187"/>
      <c r="N70" s="187"/>
      <c r="O70" s="187"/>
      <c r="P70" s="188"/>
      <c r="Q70" s="168"/>
      <c r="R70" s="168"/>
      <c r="S70" s="168"/>
      <c r="T70" s="169"/>
      <c r="U70" s="187"/>
      <c r="V70" s="187"/>
      <c r="W70" s="187"/>
      <c r="X70" s="188"/>
      <c r="Y70" s="323"/>
      <c r="Z70" s="323"/>
      <c r="AA70" s="323"/>
      <c r="AB70" s="324"/>
    </row>
    <row r="71" spans="1:28" ht="22.5" x14ac:dyDescent="0.2">
      <c r="A71" s="41" t="s">
        <v>260</v>
      </c>
      <c r="B71" s="33" t="s">
        <v>331</v>
      </c>
      <c r="C71" s="35" t="s">
        <v>264</v>
      </c>
      <c r="D71" s="35"/>
      <c r="E71" s="192">
        <f t="shared" si="20"/>
        <v>0</v>
      </c>
      <c r="F71" s="192">
        <f t="shared" si="20"/>
        <v>0</v>
      </c>
      <c r="G71" s="192">
        <f t="shared" si="20"/>
        <v>0</v>
      </c>
      <c r="H71" s="192">
        <f t="shared" si="20"/>
        <v>0</v>
      </c>
      <c r="I71" s="168"/>
      <c r="J71" s="168"/>
      <c r="K71" s="168"/>
      <c r="L71" s="169"/>
      <c r="M71" s="187"/>
      <c r="N71" s="187"/>
      <c r="O71" s="187"/>
      <c r="P71" s="188"/>
      <c r="Q71" s="168"/>
      <c r="R71" s="168"/>
      <c r="S71" s="168"/>
      <c r="T71" s="169"/>
      <c r="U71" s="187"/>
      <c r="V71" s="187"/>
      <c r="W71" s="187"/>
      <c r="X71" s="188"/>
      <c r="Y71" s="323"/>
      <c r="Z71" s="323"/>
      <c r="AA71" s="323"/>
      <c r="AB71" s="324"/>
    </row>
    <row r="72" spans="1:28" x14ac:dyDescent="0.2">
      <c r="A72" s="47" t="s">
        <v>95</v>
      </c>
      <c r="B72" s="33" t="s">
        <v>96</v>
      </c>
      <c r="C72" s="35" t="s">
        <v>24</v>
      </c>
      <c r="D72" s="35"/>
      <c r="E72" s="192">
        <f t="shared" ref="E72:G76" si="21">I72+M72+Q72+U72</f>
        <v>0</v>
      </c>
      <c r="F72" s="192">
        <f t="shared" si="21"/>
        <v>0</v>
      </c>
      <c r="G72" s="192">
        <f t="shared" si="21"/>
        <v>0</v>
      </c>
      <c r="H72" s="21" t="s">
        <v>24</v>
      </c>
      <c r="I72" s="168"/>
      <c r="J72" s="168"/>
      <c r="K72" s="168"/>
      <c r="L72" s="169" t="s">
        <v>24</v>
      </c>
      <c r="M72" s="187"/>
      <c r="N72" s="187"/>
      <c r="O72" s="187"/>
      <c r="P72" s="188" t="s">
        <v>24</v>
      </c>
      <c r="Q72" s="168"/>
      <c r="R72" s="168"/>
      <c r="S72" s="168"/>
      <c r="T72" s="169" t="s">
        <v>24</v>
      </c>
      <c r="U72" s="187"/>
      <c r="V72" s="187"/>
      <c r="W72" s="187"/>
      <c r="X72" s="188" t="s">
        <v>24</v>
      </c>
      <c r="Y72" s="323"/>
      <c r="Z72" s="323"/>
      <c r="AA72" s="323"/>
      <c r="AB72" s="324" t="s">
        <v>24</v>
      </c>
    </row>
    <row r="73" spans="1:28" ht="22.5" x14ac:dyDescent="0.2">
      <c r="A73" s="41" t="s">
        <v>97</v>
      </c>
      <c r="B73" s="33" t="s">
        <v>98</v>
      </c>
      <c r="C73" s="35" t="s">
        <v>99</v>
      </c>
      <c r="D73" s="35"/>
      <c r="E73" s="192">
        <f t="shared" si="21"/>
        <v>0</v>
      </c>
      <c r="F73" s="192">
        <f t="shared" si="21"/>
        <v>0</v>
      </c>
      <c r="G73" s="192">
        <f t="shared" si="21"/>
        <v>0</v>
      </c>
      <c r="H73" s="21" t="s">
        <v>24</v>
      </c>
      <c r="I73" s="168"/>
      <c r="J73" s="168"/>
      <c r="K73" s="168"/>
      <c r="L73" s="169" t="s">
        <v>24</v>
      </c>
      <c r="M73" s="187"/>
      <c r="N73" s="187"/>
      <c r="O73" s="187"/>
      <c r="P73" s="188" t="s">
        <v>24</v>
      </c>
      <c r="Q73" s="168"/>
      <c r="R73" s="168"/>
      <c r="S73" s="168"/>
      <c r="T73" s="169" t="s">
        <v>24</v>
      </c>
      <c r="U73" s="187"/>
      <c r="V73" s="187"/>
      <c r="W73" s="187"/>
      <c r="X73" s="188" t="s">
        <v>24</v>
      </c>
      <c r="Y73" s="323"/>
      <c r="Z73" s="323"/>
      <c r="AA73" s="323"/>
      <c r="AB73" s="324" t="s">
        <v>24</v>
      </c>
    </row>
    <row r="74" spans="1:28" x14ac:dyDescent="0.2">
      <c r="A74" s="47" t="s">
        <v>100</v>
      </c>
      <c r="B74" s="33" t="s">
        <v>101</v>
      </c>
      <c r="C74" s="35" t="s">
        <v>24</v>
      </c>
      <c r="D74" s="35"/>
      <c r="E74" s="192">
        <f t="shared" si="21"/>
        <v>376325</v>
      </c>
      <c r="F74" s="192">
        <f t="shared" si="21"/>
        <v>376325</v>
      </c>
      <c r="G74" s="192">
        <f t="shared" si="21"/>
        <v>376325</v>
      </c>
      <c r="H74" s="192">
        <f>L74+P74+T74+X74</f>
        <v>0</v>
      </c>
      <c r="I74" s="168">
        <f>I78+I75+I76+I77+I80+I81+I79</f>
        <v>376325</v>
      </c>
      <c r="J74" s="168">
        <f>J78+J75+J76+J77+J80+J81+J79</f>
        <v>376325</v>
      </c>
      <c r="K74" s="168">
        <f>K78+K75+K76+K77+K80+K81+K79</f>
        <v>376325</v>
      </c>
      <c r="L74" s="169"/>
      <c r="M74" s="187">
        <f>M75+M76+M77+M78</f>
        <v>0</v>
      </c>
      <c r="N74" s="187"/>
      <c r="O74" s="187"/>
      <c r="P74" s="188"/>
      <c r="Q74" s="168"/>
      <c r="R74" s="168"/>
      <c r="S74" s="168"/>
      <c r="T74" s="169"/>
      <c r="U74" s="187">
        <f>U75+U76+U77+U78</f>
        <v>0</v>
      </c>
      <c r="V74" s="187"/>
      <c r="W74" s="187"/>
      <c r="X74" s="188"/>
      <c r="Y74" s="323"/>
      <c r="Z74" s="323"/>
      <c r="AA74" s="323"/>
      <c r="AB74" s="324"/>
    </row>
    <row r="75" spans="1:28" ht="22.5" x14ac:dyDescent="0.2">
      <c r="A75" s="41" t="s">
        <v>423</v>
      </c>
      <c r="B75" s="33" t="s">
        <v>102</v>
      </c>
      <c r="C75" s="35" t="s">
        <v>103</v>
      </c>
      <c r="D75" s="35"/>
      <c r="E75" s="192">
        <f t="shared" si="21"/>
        <v>0</v>
      </c>
      <c r="F75" s="192">
        <f t="shared" si="21"/>
        <v>0</v>
      </c>
      <c r="G75" s="192">
        <f t="shared" si="21"/>
        <v>0</v>
      </c>
      <c r="H75" s="192">
        <f>L75+P75+T75+X75</f>
        <v>0</v>
      </c>
      <c r="I75" s="168"/>
      <c r="J75" s="168"/>
      <c r="K75" s="168"/>
      <c r="L75" s="169"/>
      <c r="M75" s="187"/>
      <c r="N75" s="187"/>
      <c r="O75" s="187"/>
      <c r="P75" s="188"/>
      <c r="Q75" s="168"/>
      <c r="R75" s="168"/>
      <c r="S75" s="168"/>
      <c r="T75" s="169"/>
      <c r="U75" s="187"/>
      <c r="V75" s="187"/>
      <c r="W75" s="187"/>
      <c r="X75" s="188"/>
      <c r="Y75" s="323"/>
      <c r="Z75" s="323"/>
      <c r="AA75" s="323"/>
      <c r="AB75" s="324"/>
    </row>
    <row r="76" spans="1:28" ht="0.75" customHeight="1" thickBot="1" x14ac:dyDescent="0.25">
      <c r="A76" s="41" t="s">
        <v>104</v>
      </c>
      <c r="B76" s="74" t="s">
        <v>105</v>
      </c>
      <c r="C76" s="76" t="s">
        <v>106</v>
      </c>
      <c r="D76" s="76"/>
      <c r="E76" s="192">
        <f t="shared" si="21"/>
        <v>0</v>
      </c>
      <c r="F76" s="192">
        <f t="shared" si="21"/>
        <v>0</v>
      </c>
      <c r="G76" s="192">
        <f t="shared" si="21"/>
        <v>0</v>
      </c>
      <c r="H76" s="192">
        <f>L76+P76+T76+X76</f>
        <v>0</v>
      </c>
      <c r="I76" s="153"/>
      <c r="J76" s="153"/>
      <c r="K76" s="153"/>
      <c r="L76" s="170"/>
      <c r="M76" s="172"/>
      <c r="N76" s="172"/>
      <c r="O76" s="172"/>
      <c r="P76" s="189"/>
      <c r="Q76" s="153"/>
      <c r="R76" s="153"/>
      <c r="S76" s="153"/>
      <c r="T76" s="170"/>
      <c r="U76" s="172"/>
      <c r="V76" s="172"/>
      <c r="W76" s="172"/>
      <c r="X76" s="189"/>
      <c r="Y76" s="310"/>
      <c r="Z76" s="310"/>
      <c r="AA76" s="310"/>
      <c r="AB76" s="325"/>
    </row>
    <row r="77" spans="1:28" ht="22.5" x14ac:dyDescent="0.2">
      <c r="A77" s="41" t="s">
        <v>107</v>
      </c>
      <c r="B77" s="45" t="s">
        <v>108</v>
      </c>
      <c r="C77" s="46" t="s">
        <v>109</v>
      </c>
      <c r="D77" s="46"/>
      <c r="E77" s="192">
        <f t="shared" ref="E77:E90" si="22">I77+M77+Q77+U77</f>
        <v>0</v>
      </c>
      <c r="F77" s="192">
        <f t="shared" ref="F77:F90" si="23">J77+N77+R77+V77</f>
        <v>0</v>
      </c>
      <c r="G77" s="192">
        <f t="shared" ref="G77:H90" si="24">K77+O77+S77+W77</f>
        <v>0</v>
      </c>
      <c r="H77" s="192">
        <f t="shared" si="24"/>
        <v>0</v>
      </c>
      <c r="I77" s="157"/>
      <c r="J77" s="157"/>
      <c r="K77" s="157"/>
      <c r="L77" s="158"/>
      <c r="M77" s="176"/>
      <c r="N77" s="176"/>
      <c r="O77" s="176"/>
      <c r="P77" s="177"/>
      <c r="Q77" s="157"/>
      <c r="R77" s="157"/>
      <c r="S77" s="157"/>
      <c r="T77" s="158"/>
      <c r="U77" s="176"/>
      <c r="V77" s="176"/>
      <c r="W77" s="176"/>
      <c r="X77" s="177"/>
      <c r="Y77" s="314"/>
      <c r="Z77" s="314"/>
      <c r="AA77" s="314"/>
      <c r="AB77" s="315"/>
    </row>
    <row r="78" spans="1:28" x14ac:dyDescent="0.2">
      <c r="A78" s="43" t="s">
        <v>421</v>
      </c>
      <c r="B78" s="75" t="s">
        <v>111</v>
      </c>
      <c r="C78" s="77" t="s">
        <v>112</v>
      </c>
      <c r="D78" s="77" t="s">
        <v>430</v>
      </c>
      <c r="E78" s="192">
        <f t="shared" si="22"/>
        <v>376325</v>
      </c>
      <c r="F78" s="192">
        <f t="shared" si="23"/>
        <v>376325</v>
      </c>
      <c r="G78" s="192">
        <f t="shared" si="24"/>
        <v>376325</v>
      </c>
      <c r="H78" s="192">
        <f t="shared" si="24"/>
        <v>0</v>
      </c>
      <c r="I78" s="171">
        <v>376325</v>
      </c>
      <c r="J78" s="171">
        <v>376325</v>
      </c>
      <c r="K78" s="171">
        <v>376325</v>
      </c>
      <c r="L78" s="169"/>
      <c r="M78" s="190"/>
      <c r="N78" s="190"/>
      <c r="O78" s="190"/>
      <c r="P78" s="188"/>
      <c r="Q78" s="171"/>
      <c r="R78" s="171"/>
      <c r="S78" s="171"/>
      <c r="T78" s="169"/>
      <c r="U78" s="190"/>
      <c r="V78" s="190"/>
      <c r="W78" s="190"/>
      <c r="X78" s="188"/>
      <c r="Y78" s="326"/>
      <c r="Z78" s="326"/>
      <c r="AA78" s="326"/>
      <c r="AB78" s="324"/>
    </row>
    <row r="79" spans="1:28" s="330" customFormat="1" ht="22.5" x14ac:dyDescent="0.2">
      <c r="A79" s="336" t="s">
        <v>462</v>
      </c>
      <c r="B79" s="332" t="s">
        <v>463</v>
      </c>
      <c r="C79" s="234" t="s">
        <v>415</v>
      </c>
      <c r="D79" s="234"/>
      <c r="E79" s="192">
        <f t="shared" ref="E79" si="25">I79+M79+Q79+U79</f>
        <v>0</v>
      </c>
      <c r="F79" s="192">
        <f t="shared" ref="F79" si="26">J79+N79+R79+V79</f>
        <v>0</v>
      </c>
      <c r="G79" s="192">
        <f t="shared" ref="G79" si="27">K79+O79+S79+W79</f>
        <v>0</v>
      </c>
      <c r="H79" s="192">
        <f t="shared" ref="H79" si="28">L79+P79+T79+X79</f>
        <v>0</v>
      </c>
      <c r="I79" s="334"/>
      <c r="J79" s="334"/>
      <c r="K79" s="334"/>
      <c r="L79" s="169"/>
      <c r="M79" s="335"/>
      <c r="N79" s="335"/>
      <c r="O79" s="335"/>
      <c r="P79" s="188"/>
      <c r="Q79" s="334"/>
      <c r="R79" s="334"/>
      <c r="S79" s="334"/>
      <c r="T79" s="169"/>
      <c r="U79" s="335"/>
      <c r="V79" s="335"/>
      <c r="W79" s="335"/>
      <c r="X79" s="188"/>
      <c r="Y79" s="337"/>
      <c r="Z79" s="337"/>
      <c r="AA79" s="337"/>
      <c r="AB79" s="324"/>
    </row>
    <row r="80" spans="1:28" ht="22.5" x14ac:dyDescent="0.2">
      <c r="A80" s="283" t="s">
        <v>420</v>
      </c>
      <c r="B80" s="74" t="s">
        <v>115</v>
      </c>
      <c r="C80" s="76" t="s">
        <v>415</v>
      </c>
      <c r="D80" s="76"/>
      <c r="E80" s="192">
        <f t="shared" si="22"/>
        <v>0</v>
      </c>
      <c r="F80" s="192">
        <f t="shared" si="23"/>
        <v>0</v>
      </c>
      <c r="G80" s="192">
        <f t="shared" si="24"/>
        <v>0</v>
      </c>
      <c r="H80" s="192">
        <f t="shared" si="24"/>
        <v>0</v>
      </c>
      <c r="I80" s="153"/>
      <c r="J80" s="153"/>
      <c r="K80" s="153"/>
      <c r="L80" s="169"/>
      <c r="M80" s="172"/>
      <c r="N80" s="172"/>
      <c r="O80" s="172"/>
      <c r="P80" s="188"/>
      <c r="Q80" s="153"/>
      <c r="R80" s="153"/>
      <c r="S80" s="153"/>
      <c r="T80" s="169"/>
      <c r="U80" s="172"/>
      <c r="V80" s="172"/>
      <c r="W80" s="172"/>
      <c r="X80" s="188"/>
      <c r="Y80" s="310"/>
      <c r="Z80" s="310"/>
      <c r="AA80" s="310"/>
      <c r="AB80" s="324"/>
    </row>
    <row r="81" spans="1:28" s="281" customFormat="1" x14ac:dyDescent="0.2">
      <c r="A81" s="42" t="s">
        <v>422</v>
      </c>
      <c r="B81" s="282" t="s">
        <v>416</v>
      </c>
      <c r="C81" s="280" t="s">
        <v>410</v>
      </c>
      <c r="D81" s="280"/>
      <c r="E81" s="192"/>
      <c r="F81" s="192"/>
      <c r="G81" s="192"/>
      <c r="H81" s="192"/>
      <c r="I81" s="153"/>
      <c r="J81" s="153"/>
      <c r="K81" s="153"/>
      <c r="L81" s="169"/>
      <c r="M81" s="172"/>
      <c r="N81" s="172"/>
      <c r="O81" s="172"/>
      <c r="P81" s="188"/>
      <c r="Q81" s="153"/>
      <c r="R81" s="153"/>
      <c r="S81" s="153"/>
      <c r="T81" s="169"/>
      <c r="U81" s="172"/>
      <c r="V81" s="172"/>
      <c r="W81" s="172"/>
      <c r="X81" s="188"/>
      <c r="Y81" s="310"/>
      <c r="Z81" s="310"/>
      <c r="AA81" s="310"/>
      <c r="AB81" s="324"/>
    </row>
    <row r="82" spans="1:28" x14ac:dyDescent="0.2">
      <c r="A82" s="41" t="s">
        <v>114</v>
      </c>
      <c r="B82" s="33" t="s">
        <v>417</v>
      </c>
      <c r="C82" s="35" t="s">
        <v>116</v>
      </c>
      <c r="D82" s="35"/>
      <c r="E82" s="192">
        <f t="shared" si="22"/>
        <v>0</v>
      </c>
      <c r="F82" s="192">
        <f t="shared" si="23"/>
        <v>0</v>
      </c>
      <c r="G82" s="192">
        <f t="shared" si="24"/>
        <v>0</v>
      </c>
      <c r="H82" s="192">
        <f t="shared" si="24"/>
        <v>0</v>
      </c>
      <c r="I82" s="168"/>
      <c r="J82" s="168"/>
      <c r="K82" s="168"/>
      <c r="L82" s="169"/>
      <c r="M82" s="187"/>
      <c r="N82" s="187"/>
      <c r="O82" s="187"/>
      <c r="P82" s="188"/>
      <c r="Q82" s="168"/>
      <c r="R82" s="168"/>
      <c r="S82" s="168"/>
      <c r="T82" s="169"/>
      <c r="U82" s="187"/>
      <c r="V82" s="187"/>
      <c r="W82" s="187"/>
      <c r="X82" s="188"/>
      <c r="Y82" s="323"/>
      <c r="Z82" s="323"/>
      <c r="AA82" s="323"/>
      <c r="AB82" s="324"/>
    </row>
    <row r="83" spans="1:28" ht="33.75" x14ac:dyDescent="0.2">
      <c r="A83" s="40" t="s">
        <v>117</v>
      </c>
      <c r="B83" s="33" t="s">
        <v>418</v>
      </c>
      <c r="C83" s="35" t="s">
        <v>118</v>
      </c>
      <c r="D83" s="35"/>
      <c r="E83" s="192">
        <f t="shared" si="22"/>
        <v>0</v>
      </c>
      <c r="F83" s="192">
        <f t="shared" si="23"/>
        <v>0</v>
      </c>
      <c r="G83" s="192">
        <f t="shared" si="24"/>
        <v>0</v>
      </c>
      <c r="H83" s="192">
        <f t="shared" si="24"/>
        <v>0</v>
      </c>
      <c r="I83" s="168"/>
      <c r="J83" s="168"/>
      <c r="K83" s="168"/>
      <c r="L83" s="169"/>
      <c r="M83" s="187"/>
      <c r="N83" s="187"/>
      <c r="O83" s="187"/>
      <c r="P83" s="188"/>
      <c r="Q83" s="168"/>
      <c r="R83" s="168"/>
      <c r="S83" s="168"/>
      <c r="T83" s="169"/>
      <c r="U83" s="187"/>
      <c r="V83" s="187"/>
      <c r="W83" s="187"/>
      <c r="X83" s="188"/>
      <c r="Y83" s="323"/>
      <c r="Z83" s="323"/>
      <c r="AA83" s="323"/>
      <c r="AB83" s="324"/>
    </row>
    <row r="84" spans="1:28" ht="22.5" x14ac:dyDescent="0.2">
      <c r="A84" s="40" t="s">
        <v>119</v>
      </c>
      <c r="B84" s="33" t="s">
        <v>419</v>
      </c>
      <c r="C84" s="35" t="s">
        <v>120</v>
      </c>
      <c r="D84" s="35"/>
      <c r="E84" s="192">
        <f t="shared" si="22"/>
        <v>0</v>
      </c>
      <c r="F84" s="192">
        <f t="shared" si="23"/>
        <v>0</v>
      </c>
      <c r="G84" s="192">
        <f t="shared" si="24"/>
        <v>0</v>
      </c>
      <c r="H84" s="192">
        <f t="shared" si="24"/>
        <v>0</v>
      </c>
      <c r="I84" s="168"/>
      <c r="J84" s="168"/>
      <c r="K84" s="168"/>
      <c r="L84" s="169"/>
      <c r="M84" s="187"/>
      <c r="N84" s="187"/>
      <c r="O84" s="187"/>
      <c r="P84" s="188"/>
      <c r="Q84" s="168"/>
      <c r="R84" s="168"/>
      <c r="S84" s="168"/>
      <c r="T84" s="169"/>
      <c r="U84" s="187"/>
      <c r="V84" s="187"/>
      <c r="W84" s="187"/>
      <c r="X84" s="188"/>
      <c r="Y84" s="323"/>
      <c r="Z84" s="323"/>
      <c r="AA84" s="323"/>
      <c r="AB84" s="324"/>
    </row>
    <row r="85" spans="1:28" x14ac:dyDescent="0.2">
      <c r="A85" s="36" t="s">
        <v>121</v>
      </c>
      <c r="B85" s="37" t="s">
        <v>122</v>
      </c>
      <c r="C85" s="39" t="s">
        <v>123</v>
      </c>
      <c r="D85" s="35"/>
      <c r="E85" s="192">
        <f t="shared" si="22"/>
        <v>0</v>
      </c>
      <c r="F85" s="192">
        <f t="shared" si="23"/>
        <v>0</v>
      </c>
      <c r="G85" s="192">
        <f t="shared" si="24"/>
        <v>0</v>
      </c>
      <c r="H85" s="21" t="s">
        <v>24</v>
      </c>
      <c r="I85" s="168"/>
      <c r="J85" s="168"/>
      <c r="K85" s="168"/>
      <c r="L85" s="169" t="s">
        <v>24</v>
      </c>
      <c r="M85" s="187"/>
      <c r="N85" s="187"/>
      <c r="O85" s="187"/>
      <c r="P85" s="188" t="s">
        <v>24</v>
      </c>
      <c r="Q85" s="168"/>
      <c r="R85" s="168"/>
      <c r="S85" s="168"/>
      <c r="T85" s="169" t="s">
        <v>24</v>
      </c>
      <c r="U85" s="187"/>
      <c r="V85" s="187"/>
      <c r="W85" s="187"/>
      <c r="X85" s="188" t="s">
        <v>24</v>
      </c>
      <c r="Y85" s="323"/>
      <c r="Z85" s="323"/>
      <c r="AA85" s="323"/>
      <c r="AB85" s="324" t="s">
        <v>24</v>
      </c>
    </row>
    <row r="86" spans="1:28" ht="22.5" x14ac:dyDescent="0.2">
      <c r="A86" s="30" t="s">
        <v>124</v>
      </c>
      <c r="B86" s="33" t="s">
        <v>125</v>
      </c>
      <c r="C86" s="35"/>
      <c r="D86" s="35"/>
      <c r="E86" s="192">
        <f t="shared" si="22"/>
        <v>0</v>
      </c>
      <c r="F86" s="192">
        <f t="shared" si="23"/>
        <v>0</v>
      </c>
      <c r="G86" s="192">
        <f t="shared" si="24"/>
        <v>0</v>
      </c>
      <c r="H86" s="21" t="s">
        <v>24</v>
      </c>
      <c r="I86" s="168"/>
      <c r="J86" s="168"/>
      <c r="K86" s="168"/>
      <c r="L86" s="169" t="s">
        <v>24</v>
      </c>
      <c r="M86" s="187"/>
      <c r="N86" s="187"/>
      <c r="O86" s="187"/>
      <c r="P86" s="188" t="s">
        <v>24</v>
      </c>
      <c r="Q86" s="168"/>
      <c r="R86" s="168"/>
      <c r="S86" s="168"/>
      <c r="T86" s="169" t="s">
        <v>24</v>
      </c>
      <c r="U86" s="187"/>
      <c r="V86" s="187"/>
      <c r="W86" s="187"/>
      <c r="X86" s="188" t="s">
        <v>24</v>
      </c>
      <c r="Y86" s="323"/>
      <c r="Z86" s="323"/>
      <c r="AA86" s="323"/>
      <c r="AB86" s="324" t="s">
        <v>24</v>
      </c>
    </row>
    <row r="87" spans="1:28" x14ac:dyDescent="0.2">
      <c r="A87" s="30" t="s">
        <v>126</v>
      </c>
      <c r="B87" s="33" t="s">
        <v>127</v>
      </c>
      <c r="C87" s="35"/>
      <c r="D87" s="35"/>
      <c r="E87" s="192">
        <f t="shared" si="22"/>
        <v>0</v>
      </c>
      <c r="F87" s="192">
        <f t="shared" si="23"/>
        <v>0</v>
      </c>
      <c r="G87" s="192">
        <f t="shared" si="24"/>
        <v>0</v>
      </c>
      <c r="H87" s="21" t="s">
        <v>24</v>
      </c>
      <c r="I87" s="168"/>
      <c r="J87" s="168"/>
      <c r="K87" s="168"/>
      <c r="L87" s="169" t="s">
        <v>24</v>
      </c>
      <c r="M87" s="187"/>
      <c r="N87" s="187"/>
      <c r="O87" s="187"/>
      <c r="P87" s="188" t="s">
        <v>24</v>
      </c>
      <c r="Q87" s="168"/>
      <c r="R87" s="168"/>
      <c r="S87" s="168"/>
      <c r="T87" s="169" t="s">
        <v>24</v>
      </c>
      <c r="U87" s="187"/>
      <c r="V87" s="187"/>
      <c r="W87" s="187"/>
      <c r="X87" s="188" t="s">
        <v>24</v>
      </c>
      <c r="Y87" s="323"/>
      <c r="Z87" s="323"/>
      <c r="AA87" s="323"/>
      <c r="AB87" s="324" t="s">
        <v>24</v>
      </c>
    </row>
    <row r="88" spans="1:28" x14ac:dyDescent="0.2">
      <c r="A88" s="30" t="s">
        <v>129</v>
      </c>
      <c r="B88" s="33" t="s">
        <v>128</v>
      </c>
      <c r="C88" s="35"/>
      <c r="D88" s="35"/>
      <c r="E88" s="192">
        <f t="shared" si="22"/>
        <v>0</v>
      </c>
      <c r="F88" s="192">
        <f t="shared" si="23"/>
        <v>0</v>
      </c>
      <c r="G88" s="192">
        <f t="shared" si="24"/>
        <v>0</v>
      </c>
      <c r="H88" s="21" t="s">
        <v>24</v>
      </c>
      <c r="I88" s="168"/>
      <c r="J88" s="168"/>
      <c r="K88" s="168"/>
      <c r="L88" s="169" t="s">
        <v>24</v>
      </c>
      <c r="M88" s="187"/>
      <c r="N88" s="187"/>
      <c r="O88" s="187"/>
      <c r="P88" s="188" t="s">
        <v>24</v>
      </c>
      <c r="Q88" s="168"/>
      <c r="R88" s="168"/>
      <c r="S88" s="168"/>
      <c r="T88" s="169" t="s">
        <v>24</v>
      </c>
      <c r="U88" s="187"/>
      <c r="V88" s="187"/>
      <c r="W88" s="187"/>
      <c r="X88" s="188" t="s">
        <v>24</v>
      </c>
      <c r="Y88" s="323"/>
      <c r="Z88" s="323"/>
      <c r="AA88" s="323"/>
      <c r="AB88" s="324" t="s">
        <v>24</v>
      </c>
    </row>
    <row r="89" spans="1:28" x14ac:dyDescent="0.2">
      <c r="A89" s="36" t="s">
        <v>130</v>
      </c>
      <c r="B89" s="37" t="s">
        <v>131</v>
      </c>
      <c r="C89" s="39" t="s">
        <v>24</v>
      </c>
      <c r="D89" s="35"/>
      <c r="E89" s="192">
        <f t="shared" si="22"/>
        <v>0</v>
      </c>
      <c r="F89" s="192">
        <f>J89+N89+R89+V89</f>
        <v>0</v>
      </c>
      <c r="G89" s="192">
        <f t="shared" si="24"/>
        <v>0</v>
      </c>
      <c r="H89" s="21" t="s">
        <v>24</v>
      </c>
      <c r="I89" s="168">
        <f>I90</f>
        <v>0</v>
      </c>
      <c r="J89" s="168"/>
      <c r="K89" s="168"/>
      <c r="L89" s="169" t="s">
        <v>24</v>
      </c>
      <c r="M89" s="187"/>
      <c r="N89" s="187"/>
      <c r="O89" s="187"/>
      <c r="P89" s="188" t="s">
        <v>24</v>
      </c>
      <c r="Q89" s="168">
        <f>Q90</f>
        <v>0</v>
      </c>
      <c r="R89" s="168"/>
      <c r="S89" s="168"/>
      <c r="T89" s="169" t="s">
        <v>24</v>
      </c>
      <c r="U89" s="187"/>
      <c r="V89" s="187"/>
      <c r="W89" s="187"/>
      <c r="X89" s="188" t="s">
        <v>24</v>
      </c>
      <c r="Y89" s="323"/>
      <c r="Z89" s="323"/>
      <c r="AA89" s="323"/>
      <c r="AB89" s="324" t="s">
        <v>24</v>
      </c>
    </row>
    <row r="90" spans="1:28" ht="22.5" x14ac:dyDescent="0.2">
      <c r="A90" s="30" t="s">
        <v>132</v>
      </c>
      <c r="B90" s="33" t="s">
        <v>133</v>
      </c>
      <c r="C90" s="35" t="s">
        <v>134</v>
      </c>
      <c r="D90" s="35"/>
      <c r="E90" s="192">
        <f t="shared" si="22"/>
        <v>0</v>
      </c>
      <c r="F90" s="192">
        <f t="shared" si="23"/>
        <v>0</v>
      </c>
      <c r="G90" s="192">
        <f t="shared" si="24"/>
        <v>0</v>
      </c>
      <c r="H90" s="21" t="s">
        <v>24</v>
      </c>
      <c r="I90" s="168"/>
      <c r="J90" s="168"/>
      <c r="K90" s="168"/>
      <c r="L90" s="169" t="s">
        <v>24</v>
      </c>
      <c r="M90" s="187"/>
      <c r="N90" s="187"/>
      <c r="O90" s="187"/>
      <c r="P90" s="188" t="s">
        <v>24</v>
      </c>
      <c r="Q90" s="168"/>
      <c r="R90" s="168"/>
      <c r="S90" s="168"/>
      <c r="T90" s="169" t="s">
        <v>24</v>
      </c>
      <c r="U90" s="187"/>
      <c r="V90" s="187"/>
      <c r="W90" s="187"/>
      <c r="X90" s="188" t="s">
        <v>24</v>
      </c>
      <c r="Y90" s="323"/>
      <c r="Z90" s="323"/>
      <c r="AA90" s="323"/>
      <c r="AB90" s="324" t="s">
        <v>24</v>
      </c>
    </row>
    <row r="91" spans="1:28" ht="11.25" customHeight="1" thickBot="1" x14ac:dyDescent="0.25">
      <c r="A91" s="30"/>
      <c r="B91" s="31"/>
      <c r="C91" s="32"/>
      <c r="D91" s="32"/>
      <c r="E91" s="151"/>
      <c r="F91" s="151"/>
      <c r="G91" s="151"/>
      <c r="H91" s="150"/>
      <c r="I91" s="132"/>
      <c r="J91" s="132"/>
      <c r="K91" s="132"/>
      <c r="L91" s="131"/>
      <c r="M91" s="191"/>
      <c r="N91" s="191"/>
      <c r="O91" s="191"/>
      <c r="P91" s="189"/>
      <c r="Q91" s="132"/>
      <c r="R91" s="132"/>
      <c r="S91" s="132"/>
      <c r="T91" s="131"/>
      <c r="U91" s="191"/>
      <c r="V91" s="191"/>
      <c r="W91" s="191"/>
      <c r="X91" s="189"/>
      <c r="Y91" s="327"/>
      <c r="Z91" s="327"/>
      <c r="AA91" s="327"/>
      <c r="AB91" s="325"/>
    </row>
    <row r="92" spans="1:28" ht="3" customHeight="1" x14ac:dyDescent="0.2"/>
    <row r="93" spans="1:28" s="13" customFormat="1" ht="11.25" customHeight="1" x14ac:dyDescent="0.2">
      <c r="A93" s="8" t="s">
        <v>199</v>
      </c>
      <c r="E93" s="152"/>
      <c r="F93" s="152"/>
      <c r="G93" s="152"/>
      <c r="H93" s="152"/>
      <c r="I93" s="133"/>
      <c r="J93" s="133"/>
      <c r="K93" s="133"/>
      <c r="L93" s="133"/>
      <c r="M93" s="139"/>
      <c r="N93" s="139"/>
      <c r="O93" s="139"/>
      <c r="P93" s="139"/>
      <c r="Q93" s="133"/>
      <c r="R93" s="133"/>
      <c r="S93" s="133"/>
      <c r="T93" s="133"/>
      <c r="U93" s="139"/>
      <c r="V93" s="139"/>
      <c r="W93" s="139"/>
      <c r="X93" s="139"/>
    </row>
    <row r="94" spans="1:28" s="13" customFormat="1" ht="11.25" customHeight="1" x14ac:dyDescent="0.2">
      <c r="A94" s="8" t="s">
        <v>200</v>
      </c>
      <c r="E94" s="152"/>
      <c r="F94" s="152"/>
      <c r="G94" s="152"/>
      <c r="H94" s="152"/>
      <c r="I94" s="133"/>
      <c r="J94" s="133"/>
      <c r="K94" s="133"/>
      <c r="L94" s="133"/>
      <c r="M94" s="139"/>
      <c r="N94" s="139"/>
      <c r="O94" s="139"/>
      <c r="P94" s="139"/>
      <c r="Q94" s="133"/>
      <c r="R94" s="133"/>
      <c r="S94" s="133"/>
      <c r="T94" s="133"/>
      <c r="U94" s="139"/>
      <c r="V94" s="139"/>
      <c r="W94" s="139"/>
      <c r="X94" s="139"/>
    </row>
    <row r="95" spans="1:28" s="13" customFormat="1" ht="11.25" customHeight="1" x14ac:dyDescent="0.2">
      <c r="A95" s="8" t="s">
        <v>201</v>
      </c>
      <c r="E95" s="152"/>
      <c r="F95" s="152"/>
      <c r="G95" s="152"/>
      <c r="H95" s="152"/>
      <c r="I95" s="133"/>
      <c r="J95" s="133"/>
      <c r="K95" s="133"/>
      <c r="L95" s="133"/>
      <c r="M95" s="139"/>
      <c r="N95" s="139"/>
      <c r="O95" s="139"/>
      <c r="P95" s="139"/>
      <c r="Q95" s="133"/>
      <c r="R95" s="133"/>
      <c r="S95" s="133"/>
      <c r="T95" s="133"/>
      <c r="U95" s="139"/>
      <c r="V95" s="139"/>
      <c r="W95" s="139"/>
      <c r="X95" s="139"/>
    </row>
    <row r="96" spans="1:28" s="13" customFormat="1" ht="10.5" customHeight="1" x14ac:dyDescent="0.2">
      <c r="A96" s="8" t="s">
        <v>202</v>
      </c>
      <c r="E96" s="152"/>
      <c r="F96" s="152"/>
      <c r="G96" s="152"/>
      <c r="H96" s="152"/>
      <c r="I96" s="133"/>
      <c r="J96" s="133"/>
      <c r="K96" s="133"/>
      <c r="L96" s="133"/>
      <c r="M96" s="139"/>
      <c r="N96" s="139"/>
      <c r="O96" s="139"/>
      <c r="P96" s="139"/>
      <c r="Q96" s="133"/>
      <c r="R96" s="133"/>
      <c r="S96" s="133"/>
      <c r="T96" s="133"/>
      <c r="U96" s="139"/>
      <c r="V96" s="139"/>
      <c r="W96" s="139"/>
      <c r="X96" s="139"/>
    </row>
    <row r="97" spans="1:24" s="13" customFormat="1" ht="10.5" customHeight="1" x14ac:dyDescent="0.2">
      <c r="A97" s="8" t="s">
        <v>203</v>
      </c>
      <c r="E97" s="152"/>
      <c r="F97" s="152"/>
      <c r="G97" s="152"/>
      <c r="H97" s="152"/>
      <c r="I97" s="133"/>
      <c r="J97" s="133"/>
      <c r="K97" s="133"/>
      <c r="L97" s="133"/>
      <c r="M97" s="139"/>
      <c r="N97" s="139"/>
      <c r="O97" s="139"/>
      <c r="P97" s="139"/>
      <c r="Q97" s="133"/>
      <c r="R97" s="133"/>
      <c r="S97" s="133"/>
      <c r="T97" s="133"/>
      <c r="U97" s="139"/>
      <c r="V97" s="139"/>
      <c r="W97" s="139"/>
      <c r="X97" s="139"/>
    </row>
    <row r="98" spans="1:24" s="13" customFormat="1" ht="10.5" customHeight="1" x14ac:dyDescent="0.2">
      <c r="A98" s="8" t="s">
        <v>204</v>
      </c>
      <c r="E98" s="152"/>
      <c r="F98" s="152"/>
      <c r="G98" s="152"/>
      <c r="H98" s="152"/>
      <c r="I98" s="133"/>
      <c r="J98" s="133"/>
      <c r="K98" s="133"/>
      <c r="L98" s="133"/>
      <c r="M98" s="139"/>
      <c r="N98" s="139"/>
      <c r="O98" s="139"/>
      <c r="P98" s="139"/>
      <c r="Q98" s="133"/>
      <c r="R98" s="133"/>
      <c r="S98" s="133"/>
      <c r="T98" s="133"/>
      <c r="U98" s="139"/>
      <c r="V98" s="139"/>
      <c r="W98" s="139"/>
      <c r="X98" s="139"/>
    </row>
    <row r="99" spans="1:24" s="13" customFormat="1" ht="19.5" customHeight="1" x14ac:dyDescent="0.2">
      <c r="A99" s="387" t="s">
        <v>205</v>
      </c>
      <c r="B99" s="387"/>
      <c r="C99" s="387"/>
      <c r="D99" s="387"/>
      <c r="E99" s="387"/>
      <c r="F99" s="387"/>
      <c r="G99" s="387"/>
      <c r="H99" s="387"/>
      <c r="I99" s="133"/>
      <c r="J99" s="133"/>
      <c r="K99" s="133"/>
      <c r="L99" s="133"/>
      <c r="M99" s="139"/>
      <c r="N99" s="139"/>
      <c r="O99" s="139"/>
      <c r="P99" s="139"/>
      <c r="Q99" s="133"/>
      <c r="R99" s="133"/>
      <c r="S99" s="133"/>
      <c r="T99" s="133"/>
      <c r="U99" s="139"/>
      <c r="V99" s="139"/>
      <c r="W99" s="139"/>
      <c r="X99" s="139"/>
    </row>
    <row r="100" spans="1:24" s="13" customFormat="1" ht="10.5" customHeight="1" x14ac:dyDescent="0.2">
      <c r="A100" s="8" t="s">
        <v>206</v>
      </c>
      <c r="E100" s="152"/>
      <c r="F100" s="152"/>
      <c r="G100" s="152"/>
      <c r="H100" s="152"/>
      <c r="I100" s="133"/>
      <c r="J100" s="133"/>
      <c r="K100" s="133"/>
      <c r="L100" s="133"/>
      <c r="M100" s="139"/>
      <c r="N100" s="139"/>
      <c r="O100" s="139"/>
      <c r="P100" s="139"/>
      <c r="Q100" s="133"/>
      <c r="R100" s="133"/>
      <c r="S100" s="133"/>
      <c r="T100" s="133"/>
      <c r="U100" s="139"/>
      <c r="V100" s="139"/>
      <c r="W100" s="139"/>
      <c r="X100" s="139"/>
    </row>
    <row r="101" spans="1:24" s="13" customFormat="1" ht="30" customHeight="1" x14ac:dyDescent="0.2">
      <c r="A101" s="387" t="s">
        <v>207</v>
      </c>
      <c r="B101" s="387"/>
      <c r="C101" s="387"/>
      <c r="D101" s="387"/>
      <c r="E101" s="387"/>
      <c r="F101" s="387"/>
      <c r="G101" s="387"/>
      <c r="H101" s="387"/>
      <c r="I101" s="133"/>
      <c r="J101" s="133"/>
      <c r="K101" s="133"/>
      <c r="L101" s="133"/>
      <c r="M101" s="139"/>
      <c r="N101" s="139"/>
      <c r="O101" s="139"/>
      <c r="P101" s="139"/>
      <c r="Q101" s="133"/>
      <c r="R101" s="133"/>
      <c r="S101" s="133"/>
      <c r="T101" s="133"/>
      <c r="U101" s="139"/>
      <c r="V101" s="139"/>
      <c r="W101" s="139"/>
      <c r="X101" s="139"/>
    </row>
    <row r="102" spans="1:24" s="13" customFormat="1" ht="19.5" customHeight="1" x14ac:dyDescent="0.2">
      <c r="A102" s="387" t="s">
        <v>208</v>
      </c>
      <c r="B102" s="387"/>
      <c r="C102" s="387"/>
      <c r="D102" s="387"/>
      <c r="E102" s="387"/>
      <c r="F102" s="387"/>
      <c r="G102" s="387"/>
      <c r="H102" s="387"/>
      <c r="I102" s="133"/>
      <c r="J102" s="133"/>
      <c r="K102" s="133"/>
      <c r="L102" s="133"/>
      <c r="M102" s="139"/>
      <c r="N102" s="139"/>
      <c r="O102" s="139"/>
      <c r="P102" s="139"/>
      <c r="Q102" s="133"/>
      <c r="R102" s="133"/>
      <c r="S102" s="133"/>
      <c r="T102" s="133"/>
      <c r="U102" s="139"/>
      <c r="V102" s="139"/>
      <c r="W102" s="139"/>
      <c r="X102" s="139"/>
    </row>
    <row r="103" spans="1:24" s="13" customFormat="1" ht="30" customHeight="1" x14ac:dyDescent="0.2">
      <c r="A103" s="387" t="s">
        <v>209</v>
      </c>
      <c r="B103" s="387"/>
      <c r="C103" s="387"/>
      <c r="D103" s="387"/>
      <c r="E103" s="387"/>
      <c r="F103" s="387"/>
      <c r="G103" s="387"/>
      <c r="H103" s="387"/>
      <c r="I103" s="133"/>
      <c r="J103" s="133"/>
      <c r="K103" s="133"/>
      <c r="L103" s="133"/>
      <c r="M103" s="139"/>
      <c r="N103" s="139"/>
      <c r="O103" s="139"/>
      <c r="P103" s="139"/>
      <c r="Q103" s="133"/>
      <c r="R103" s="133"/>
      <c r="S103" s="133"/>
      <c r="T103" s="133"/>
      <c r="U103" s="139"/>
      <c r="V103" s="139"/>
      <c r="W103" s="139"/>
      <c r="X103" s="139"/>
    </row>
    <row r="104" spans="1:24" s="13" customFormat="1" ht="23.25" customHeight="1" x14ac:dyDescent="0.2">
      <c r="A104" s="388" t="s">
        <v>210</v>
      </c>
      <c r="B104" s="388"/>
      <c r="C104" s="388"/>
      <c r="D104" s="388"/>
      <c r="E104" s="388"/>
      <c r="F104" s="388"/>
      <c r="G104" s="388"/>
      <c r="H104" s="388"/>
      <c r="I104" s="133"/>
      <c r="J104" s="133"/>
      <c r="K104" s="133"/>
      <c r="L104" s="133"/>
      <c r="M104" s="139"/>
      <c r="N104" s="139"/>
      <c r="O104" s="139"/>
      <c r="P104" s="139"/>
      <c r="Q104" s="133"/>
      <c r="R104" s="133"/>
      <c r="S104" s="133"/>
      <c r="T104" s="133"/>
      <c r="U104" s="139"/>
      <c r="V104" s="139"/>
      <c r="W104" s="139"/>
      <c r="X104" s="139"/>
    </row>
    <row r="105" spans="1:24" s="13" customFormat="1" ht="11.25" customHeight="1" x14ac:dyDescent="0.2">
      <c r="A105" s="8" t="s">
        <v>211</v>
      </c>
      <c r="E105" s="152"/>
      <c r="F105" s="152"/>
      <c r="G105" s="152"/>
      <c r="H105" s="152"/>
      <c r="I105" s="133"/>
      <c r="J105" s="133"/>
      <c r="K105" s="133"/>
      <c r="L105" s="133"/>
      <c r="M105" s="139"/>
      <c r="N105" s="139"/>
      <c r="O105" s="139"/>
      <c r="P105" s="139"/>
      <c r="Q105" s="133"/>
      <c r="R105" s="133"/>
      <c r="S105" s="133"/>
      <c r="T105" s="133"/>
      <c r="U105" s="139"/>
      <c r="V105" s="139"/>
      <c r="W105" s="139"/>
      <c r="X105" s="139"/>
    </row>
    <row r="106" spans="1:24" s="13" customFormat="1" ht="33" customHeight="1" x14ac:dyDescent="0.2">
      <c r="A106" s="387" t="s">
        <v>212</v>
      </c>
      <c r="B106" s="387"/>
      <c r="C106" s="387"/>
      <c r="D106" s="387"/>
      <c r="E106" s="387"/>
      <c r="F106" s="387"/>
      <c r="G106" s="387"/>
      <c r="H106" s="387"/>
      <c r="I106" s="133"/>
      <c r="J106" s="133"/>
      <c r="K106" s="133"/>
      <c r="L106" s="133"/>
      <c r="M106" s="139"/>
      <c r="N106" s="139"/>
      <c r="O106" s="139"/>
      <c r="P106" s="139"/>
      <c r="Q106" s="133"/>
      <c r="R106" s="133"/>
      <c r="S106" s="133"/>
      <c r="T106" s="133"/>
      <c r="U106" s="139"/>
      <c r="V106" s="139"/>
      <c r="W106" s="139"/>
      <c r="X106" s="139"/>
    </row>
    <row r="107" spans="1:24" ht="3" customHeight="1" x14ac:dyDescent="0.2"/>
  </sheetData>
  <mergeCells count="62">
    <mergeCell ref="A106:H106"/>
    <mergeCell ref="A2:G2"/>
    <mergeCell ref="A3:G3"/>
    <mergeCell ref="A4:G4"/>
    <mergeCell ref="H34:H35"/>
    <mergeCell ref="A99:H99"/>
    <mergeCell ref="A101:H101"/>
    <mergeCell ref="A102:H102"/>
    <mergeCell ref="A103:H103"/>
    <mergeCell ref="A104:H104"/>
    <mergeCell ref="B34:B35"/>
    <mergeCell ref="C34:C35"/>
    <mergeCell ref="D34:D35"/>
    <mergeCell ref="E34:E35"/>
    <mergeCell ref="F34:F35"/>
    <mergeCell ref="G34:G35"/>
    <mergeCell ref="C1:D1"/>
    <mergeCell ref="A11:F11"/>
    <mergeCell ref="A15:A17"/>
    <mergeCell ref="B15:B17"/>
    <mergeCell ref="C15:C17"/>
    <mergeCell ref="D15:D17"/>
    <mergeCell ref="E15:H15"/>
    <mergeCell ref="H16:H17"/>
    <mergeCell ref="A13:H13"/>
    <mergeCell ref="A7:F7"/>
    <mergeCell ref="A8:F8"/>
    <mergeCell ref="L3:L4"/>
    <mergeCell ref="P3:P4"/>
    <mergeCell ref="I15:L15"/>
    <mergeCell ref="M15:P15"/>
    <mergeCell ref="H3:H4"/>
    <mergeCell ref="L16:L17"/>
    <mergeCell ref="P16:P17"/>
    <mergeCell ref="I34:I35"/>
    <mergeCell ref="J34:J35"/>
    <mergeCell ref="K34:K35"/>
    <mergeCell ref="L34:L35"/>
    <mergeCell ref="M34:M35"/>
    <mergeCell ref="N34:N35"/>
    <mergeCell ref="O34:O35"/>
    <mergeCell ref="P34:P35"/>
    <mergeCell ref="T3:T4"/>
    <mergeCell ref="Q15:T15"/>
    <mergeCell ref="T16:T17"/>
    <mergeCell ref="Q34:Q35"/>
    <mergeCell ref="R34:R35"/>
    <mergeCell ref="S34:S35"/>
    <mergeCell ref="T34:T35"/>
    <mergeCell ref="X3:X4"/>
    <mergeCell ref="U15:X15"/>
    <mergeCell ref="X16:X17"/>
    <mergeCell ref="U34:U35"/>
    <mergeCell ref="V34:V35"/>
    <mergeCell ref="W34:W35"/>
    <mergeCell ref="X34:X35"/>
    <mergeCell ref="Y34:Y35"/>
    <mergeCell ref="Z34:Z35"/>
    <mergeCell ref="AA34:AA35"/>
    <mergeCell ref="AB34:AB35"/>
    <mergeCell ref="Y15:AB15"/>
    <mergeCell ref="AB16:AB17"/>
  </mergeCells>
  <pageMargins left="0.25" right="0.25" top="0.75" bottom="0.75" header="0.3" footer="0.3"/>
  <pageSetup paperSize="9" scale="87" fitToHeight="0" orientation="landscape" r:id="rId1"/>
  <headerFooter alignWithMargins="0"/>
  <rowBreaks count="2" manualBreakCount="2">
    <brk id="23" max="16383" man="1"/>
    <brk id="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H107"/>
  <sheetViews>
    <sheetView topLeftCell="A34" zoomScale="136" zoomScaleNormal="136" zoomScaleSheetLayoutView="110" zoomScalePageLayoutView="130" workbookViewId="0">
      <selection activeCell="G20" sqref="G20"/>
    </sheetView>
  </sheetViews>
  <sheetFormatPr defaultColWidth="0.85546875" defaultRowHeight="11.25" x14ac:dyDescent="0.2"/>
  <cols>
    <col min="1" max="1" width="79.28515625" style="9" customWidth="1"/>
    <col min="2" max="2" width="8.7109375" style="9" customWidth="1"/>
    <col min="3" max="3" width="14.7109375" style="9" customWidth="1"/>
    <col min="4" max="4" width="11.28515625" style="9" customWidth="1"/>
    <col min="5" max="8" width="13.28515625" style="9" customWidth="1"/>
    <col min="9" max="9" width="15.28515625" style="9" customWidth="1"/>
    <col min="10" max="16384" width="0.85546875" style="9"/>
  </cols>
  <sheetData>
    <row r="1" spans="1:8" x14ac:dyDescent="0.2">
      <c r="C1" s="450"/>
      <c r="D1" s="450"/>
    </row>
    <row r="2" spans="1:8" ht="12.75" customHeight="1" x14ac:dyDescent="0.2">
      <c r="A2" s="451" t="s">
        <v>503</v>
      </c>
      <c r="B2" s="451"/>
      <c r="C2" s="451"/>
      <c r="D2" s="451"/>
      <c r="E2" s="451"/>
      <c r="F2" s="451"/>
      <c r="G2" s="451"/>
      <c r="H2" s="53"/>
    </row>
    <row r="3" spans="1:8" ht="14.25" x14ac:dyDescent="0.2">
      <c r="A3" s="451" t="s">
        <v>504</v>
      </c>
      <c r="B3" s="451"/>
      <c r="C3" s="451"/>
      <c r="D3" s="451"/>
      <c r="E3" s="451"/>
      <c r="F3" s="451"/>
      <c r="G3" s="452"/>
      <c r="H3" s="483" t="s">
        <v>19</v>
      </c>
    </row>
    <row r="4" spans="1:8" ht="15.75" customHeight="1" x14ac:dyDescent="0.2">
      <c r="A4" s="450" t="s">
        <v>505</v>
      </c>
      <c r="B4" s="450"/>
      <c r="C4" s="450"/>
      <c r="D4" s="450"/>
      <c r="E4" s="450"/>
      <c r="F4" s="450"/>
      <c r="G4" s="455"/>
      <c r="H4" s="484"/>
    </row>
    <row r="5" spans="1:8" hidden="1" x14ac:dyDescent="0.2">
      <c r="G5" s="52" t="s">
        <v>228</v>
      </c>
      <c r="H5" s="23"/>
    </row>
    <row r="6" spans="1:8" hidden="1" x14ac:dyDescent="0.2">
      <c r="A6" s="22" t="s">
        <v>231</v>
      </c>
      <c r="B6" s="22"/>
      <c r="C6" s="22"/>
      <c r="D6" s="22"/>
      <c r="E6" s="22"/>
      <c r="F6" s="22"/>
      <c r="G6" s="52" t="s">
        <v>229</v>
      </c>
      <c r="H6" s="24"/>
    </row>
    <row r="7" spans="1:8" hidden="1" x14ac:dyDescent="0.2">
      <c r="A7" s="437" t="s">
        <v>232</v>
      </c>
      <c r="B7" s="437"/>
      <c r="C7" s="437"/>
      <c r="D7" s="437"/>
      <c r="E7" s="437"/>
      <c r="F7" s="437"/>
      <c r="G7" s="52" t="s">
        <v>20</v>
      </c>
      <c r="H7" s="24"/>
    </row>
    <row r="8" spans="1:8" ht="12" hidden="1" thickBot="1" x14ac:dyDescent="0.25">
      <c r="A8" s="438" t="s">
        <v>236</v>
      </c>
      <c r="B8" s="438"/>
      <c r="C8" s="438"/>
      <c r="D8" s="438"/>
      <c r="E8" s="438"/>
      <c r="F8" s="438"/>
      <c r="G8" s="52" t="s">
        <v>230</v>
      </c>
      <c r="H8" s="25"/>
    </row>
    <row r="9" spans="1:8" hidden="1" x14ac:dyDescent="0.2">
      <c r="A9" s="9" t="s">
        <v>233</v>
      </c>
      <c r="G9" s="52"/>
      <c r="H9" s="79"/>
    </row>
    <row r="10" spans="1:8" hidden="1" x14ac:dyDescent="0.2">
      <c r="A10" s="9" t="s">
        <v>235</v>
      </c>
      <c r="G10" s="52"/>
      <c r="H10" s="79"/>
    </row>
    <row r="11" spans="1:8" hidden="1" x14ac:dyDescent="0.2">
      <c r="A11" s="437" t="s">
        <v>234</v>
      </c>
      <c r="B11" s="437"/>
      <c r="C11" s="437"/>
      <c r="D11" s="437"/>
      <c r="E11" s="437"/>
      <c r="F11" s="437"/>
      <c r="G11" s="52"/>
      <c r="H11" s="79"/>
    </row>
    <row r="12" spans="1:8" hidden="1" x14ac:dyDescent="0.2"/>
    <row r="13" spans="1:8" x14ac:dyDescent="0.2">
      <c r="A13" s="439" t="s">
        <v>21</v>
      </c>
      <c r="B13" s="439"/>
      <c r="C13" s="439"/>
      <c r="D13" s="439"/>
      <c r="E13" s="439"/>
      <c r="F13" s="439"/>
      <c r="G13" s="439"/>
      <c r="H13" s="439"/>
    </row>
    <row r="15" spans="1:8" x14ac:dyDescent="0.2">
      <c r="A15" s="440" t="s">
        <v>0</v>
      </c>
      <c r="B15" s="443" t="s">
        <v>1</v>
      </c>
      <c r="C15" s="443" t="s">
        <v>2</v>
      </c>
      <c r="D15" s="443" t="s">
        <v>3</v>
      </c>
      <c r="E15" s="485" t="s">
        <v>8</v>
      </c>
      <c r="F15" s="486"/>
      <c r="G15" s="486"/>
      <c r="H15" s="486"/>
    </row>
    <row r="16" spans="1:8" ht="11.25" customHeight="1" x14ac:dyDescent="0.2">
      <c r="A16" s="441"/>
      <c r="B16" s="444"/>
      <c r="C16" s="444"/>
      <c r="D16" s="444"/>
      <c r="E16" s="15" t="s">
        <v>455</v>
      </c>
      <c r="F16" s="15" t="s">
        <v>480</v>
      </c>
      <c r="G16" s="15" t="s">
        <v>497</v>
      </c>
      <c r="H16" s="443" t="s">
        <v>7</v>
      </c>
    </row>
    <row r="17" spans="1:8" ht="39" customHeight="1" x14ac:dyDescent="0.2">
      <c r="A17" s="442"/>
      <c r="B17" s="445"/>
      <c r="C17" s="445"/>
      <c r="D17" s="445"/>
      <c r="E17" s="10" t="s">
        <v>4</v>
      </c>
      <c r="F17" s="10" t="s">
        <v>5</v>
      </c>
      <c r="G17" s="10" t="s">
        <v>6</v>
      </c>
      <c r="H17" s="445"/>
    </row>
    <row r="18" spans="1:8" ht="12" thickBot="1" x14ac:dyDescent="0.25">
      <c r="A18" s="50" t="s">
        <v>9</v>
      </c>
      <c r="B18" s="14" t="s">
        <v>10</v>
      </c>
      <c r="C18" s="14" t="s">
        <v>11</v>
      </c>
      <c r="D18" s="14" t="s">
        <v>12</v>
      </c>
      <c r="E18" s="14" t="s">
        <v>13</v>
      </c>
      <c r="F18" s="14" t="s">
        <v>14</v>
      </c>
      <c r="G18" s="14" t="s">
        <v>15</v>
      </c>
      <c r="H18" s="17" t="s">
        <v>16</v>
      </c>
    </row>
    <row r="19" spans="1:8" x14ac:dyDescent="0.2">
      <c r="A19" s="49" t="s">
        <v>22</v>
      </c>
      <c r="B19" s="45" t="s">
        <v>23</v>
      </c>
      <c r="C19" s="46" t="s">
        <v>24</v>
      </c>
      <c r="D19" s="46" t="s">
        <v>24</v>
      </c>
      <c r="E19" s="193">
        <v>15644790.23</v>
      </c>
      <c r="F19" s="193">
        <v>13831256.23</v>
      </c>
      <c r="G19" s="193">
        <v>12817722.23</v>
      </c>
      <c r="H19" s="194"/>
    </row>
    <row r="20" spans="1:8" x14ac:dyDescent="0.2">
      <c r="A20" s="49" t="s">
        <v>25</v>
      </c>
      <c r="B20" s="33" t="s">
        <v>26</v>
      </c>
      <c r="C20" s="35" t="s">
        <v>24</v>
      </c>
      <c r="D20" s="35" t="s">
        <v>24</v>
      </c>
      <c r="E20" s="114">
        <f>E19+E21-E41+E85-E89</f>
        <v>13831256.230000004</v>
      </c>
      <c r="F20" s="114">
        <f>F19+F21-F41+F85-F89</f>
        <v>12817722.230000004</v>
      </c>
      <c r="G20" s="114">
        <f>G19+G21-G41+G85-G89</f>
        <v>11804188.230000004</v>
      </c>
      <c r="H20" s="115"/>
    </row>
    <row r="21" spans="1:8" x14ac:dyDescent="0.2">
      <c r="A21" s="36" t="s">
        <v>27</v>
      </c>
      <c r="B21" s="37" t="s">
        <v>28</v>
      </c>
      <c r="C21" s="39"/>
      <c r="D21" s="35"/>
      <c r="E21" s="114">
        <f>E22+E24+E27+E29+E37+E33+E39</f>
        <v>51956926</v>
      </c>
      <c r="F21" s="114">
        <f>F22+F24+F27+F29+F37+F39</f>
        <v>51956926</v>
      </c>
      <c r="G21" s="114">
        <f>G22+G24+G27+G29+G37+G39</f>
        <v>51956926</v>
      </c>
      <c r="H21" s="115"/>
    </row>
    <row r="22" spans="1:8" ht="22.5" x14ac:dyDescent="0.2">
      <c r="A22" s="47" t="s">
        <v>220</v>
      </c>
      <c r="B22" s="74" t="s">
        <v>29</v>
      </c>
      <c r="C22" s="76" t="s">
        <v>30</v>
      </c>
      <c r="D22" s="76" t="s">
        <v>305</v>
      </c>
      <c r="E22" s="116">
        <v>1301886</v>
      </c>
      <c r="F22" s="116">
        <v>1301886</v>
      </c>
      <c r="G22" s="116">
        <v>1301886</v>
      </c>
      <c r="H22" s="117"/>
    </row>
    <row r="23" spans="1:8" x14ac:dyDescent="0.2">
      <c r="A23" s="30" t="s">
        <v>31</v>
      </c>
      <c r="B23" s="80" t="s">
        <v>237</v>
      </c>
      <c r="C23" s="80"/>
      <c r="D23" s="80"/>
      <c r="E23" s="106"/>
      <c r="F23" s="106"/>
      <c r="G23" s="106"/>
      <c r="H23" s="106"/>
    </row>
    <row r="24" spans="1:8" x14ac:dyDescent="0.2">
      <c r="A24" s="57" t="s">
        <v>32</v>
      </c>
      <c r="B24" s="75" t="s">
        <v>33</v>
      </c>
      <c r="C24" s="77" t="s">
        <v>34</v>
      </c>
      <c r="D24" s="77" t="s">
        <v>306</v>
      </c>
      <c r="E24" s="118">
        <v>50451040</v>
      </c>
      <c r="F24" s="348">
        <v>50451040</v>
      </c>
      <c r="G24" s="348">
        <v>50451040</v>
      </c>
      <c r="H24" s="119"/>
    </row>
    <row r="25" spans="1:8" ht="33.75" x14ac:dyDescent="0.2">
      <c r="A25" s="41" t="s">
        <v>238</v>
      </c>
      <c r="B25" s="33" t="s">
        <v>35</v>
      </c>
      <c r="C25" s="35" t="s">
        <v>34</v>
      </c>
      <c r="D25" s="35"/>
      <c r="E25" s="114"/>
      <c r="F25" s="114"/>
      <c r="G25" s="114"/>
      <c r="H25" s="115"/>
    </row>
    <row r="26" spans="1:8" ht="22.5" x14ac:dyDescent="0.2">
      <c r="A26" s="41" t="s">
        <v>239</v>
      </c>
      <c r="B26" s="33" t="s">
        <v>240</v>
      </c>
      <c r="C26" s="35" t="s">
        <v>34</v>
      </c>
      <c r="D26" s="35"/>
      <c r="E26" s="114"/>
      <c r="F26" s="114"/>
      <c r="G26" s="114"/>
      <c r="H26" s="115"/>
    </row>
    <row r="27" spans="1:8" x14ac:dyDescent="0.2">
      <c r="A27" s="57" t="s">
        <v>36</v>
      </c>
      <c r="B27" s="33" t="s">
        <v>37</v>
      </c>
      <c r="C27" s="35" t="s">
        <v>38</v>
      </c>
      <c r="D27" s="35"/>
      <c r="E27" s="114"/>
      <c r="F27" s="114"/>
      <c r="G27" s="114"/>
      <c r="H27" s="115"/>
    </row>
    <row r="28" spans="1:8" x14ac:dyDescent="0.2">
      <c r="A28" s="30" t="s">
        <v>31</v>
      </c>
      <c r="B28" s="33" t="s">
        <v>241</v>
      </c>
      <c r="C28" s="35" t="s">
        <v>38</v>
      </c>
      <c r="D28" s="35"/>
      <c r="E28" s="114"/>
      <c r="F28" s="114"/>
      <c r="G28" s="114"/>
      <c r="H28" s="115"/>
    </row>
    <row r="29" spans="1:8" s="16" customFormat="1" x14ac:dyDescent="0.2">
      <c r="A29" s="57" t="s">
        <v>39</v>
      </c>
      <c r="B29" s="37" t="s">
        <v>40</v>
      </c>
      <c r="C29" s="39" t="s">
        <v>41</v>
      </c>
      <c r="D29" s="35" t="s">
        <v>309</v>
      </c>
      <c r="E29" s="114">
        <v>200000</v>
      </c>
      <c r="F29" s="114">
        <v>200000</v>
      </c>
      <c r="G29" s="114">
        <v>200000</v>
      </c>
      <c r="H29" s="121"/>
    </row>
    <row r="30" spans="1:8" s="16" customFormat="1" x14ac:dyDescent="0.2">
      <c r="A30" s="41" t="s">
        <v>31</v>
      </c>
      <c r="B30" s="33"/>
      <c r="C30" s="35"/>
      <c r="D30" s="39"/>
      <c r="E30" s="120"/>
      <c r="F30" s="120"/>
      <c r="G30" s="120"/>
      <c r="H30" s="121"/>
    </row>
    <row r="31" spans="1:8" s="16" customFormat="1" x14ac:dyDescent="0.2">
      <c r="A31" s="233" t="s">
        <v>45</v>
      </c>
      <c r="B31" s="33" t="s">
        <v>318</v>
      </c>
      <c r="C31" s="35" t="s">
        <v>41</v>
      </c>
      <c r="D31" s="39"/>
      <c r="E31" s="120"/>
      <c r="F31" s="120"/>
      <c r="G31" s="120"/>
      <c r="H31" s="121"/>
    </row>
    <row r="32" spans="1:8" s="16" customFormat="1" x14ac:dyDescent="0.2">
      <c r="A32" s="233" t="s">
        <v>47</v>
      </c>
      <c r="B32" s="33" t="s">
        <v>319</v>
      </c>
      <c r="C32" s="35" t="s">
        <v>41</v>
      </c>
      <c r="D32" s="39"/>
      <c r="E32" s="120"/>
      <c r="F32" s="120"/>
      <c r="G32" s="120"/>
      <c r="H32" s="121"/>
    </row>
    <row r="33" spans="1:8" s="16" customFormat="1" ht="10.5" x14ac:dyDescent="0.15">
      <c r="A33" s="57" t="s">
        <v>42</v>
      </c>
      <c r="B33" s="37" t="s">
        <v>43</v>
      </c>
      <c r="C33" s="39" t="s">
        <v>44</v>
      </c>
      <c r="D33" s="39" t="s">
        <v>466</v>
      </c>
      <c r="E33" s="120">
        <f>E34+E36</f>
        <v>0</v>
      </c>
      <c r="F33" s="120"/>
      <c r="G33" s="120"/>
      <c r="H33" s="121"/>
    </row>
    <row r="34" spans="1:8" x14ac:dyDescent="0.2">
      <c r="A34" s="48" t="s">
        <v>31</v>
      </c>
      <c r="B34" s="433" t="s">
        <v>46</v>
      </c>
      <c r="C34" s="435" t="s">
        <v>44</v>
      </c>
      <c r="D34" s="435"/>
      <c r="E34" s="489"/>
      <c r="F34" s="489"/>
      <c r="G34" s="489"/>
      <c r="H34" s="487"/>
    </row>
    <row r="35" spans="1:8" x14ac:dyDescent="0.2">
      <c r="A35" s="44" t="s">
        <v>45</v>
      </c>
      <c r="B35" s="434"/>
      <c r="C35" s="436"/>
      <c r="D35" s="436"/>
      <c r="E35" s="490"/>
      <c r="F35" s="490"/>
      <c r="G35" s="490"/>
      <c r="H35" s="488"/>
    </row>
    <row r="36" spans="1:8" x14ac:dyDescent="0.2">
      <c r="A36" s="41" t="s">
        <v>47</v>
      </c>
      <c r="B36" s="33" t="s">
        <v>48</v>
      </c>
      <c r="C36" s="35" t="s">
        <v>44</v>
      </c>
      <c r="D36" s="35"/>
      <c r="E36" s="114"/>
      <c r="F36" s="114"/>
      <c r="G36" s="114"/>
      <c r="H36" s="115"/>
    </row>
    <row r="37" spans="1:8" s="16" customFormat="1" x14ac:dyDescent="0.2">
      <c r="A37" s="57" t="s">
        <v>49</v>
      </c>
      <c r="B37" s="37" t="s">
        <v>50</v>
      </c>
      <c r="C37" s="39"/>
      <c r="D37" s="39"/>
      <c r="E37" s="114"/>
      <c r="F37" s="120"/>
      <c r="G37" s="120"/>
      <c r="H37" s="121"/>
    </row>
    <row r="38" spans="1:8" s="16" customFormat="1" x14ac:dyDescent="0.2">
      <c r="A38" s="41" t="s">
        <v>31</v>
      </c>
      <c r="B38" s="33"/>
      <c r="C38" s="35"/>
      <c r="D38" s="39"/>
      <c r="E38" s="120"/>
      <c r="F38" s="120"/>
      <c r="G38" s="120"/>
      <c r="H38" s="121"/>
    </row>
    <row r="39" spans="1:8" x14ac:dyDescent="0.2">
      <c r="A39" s="47" t="s">
        <v>51</v>
      </c>
      <c r="B39" s="33" t="s">
        <v>52</v>
      </c>
      <c r="C39" s="35" t="s">
        <v>24</v>
      </c>
      <c r="D39" s="35" t="s">
        <v>451</v>
      </c>
      <c r="E39" s="114">
        <v>4000</v>
      </c>
      <c r="F39" s="114">
        <v>4000</v>
      </c>
      <c r="G39" s="114">
        <v>4000</v>
      </c>
      <c r="H39" s="115"/>
    </row>
    <row r="40" spans="1:8" ht="22.5" x14ac:dyDescent="0.2">
      <c r="A40" s="41" t="s">
        <v>221</v>
      </c>
      <c r="B40" s="33" t="s">
        <v>53</v>
      </c>
      <c r="C40" s="35" t="s">
        <v>54</v>
      </c>
      <c r="D40" s="35"/>
      <c r="E40" s="114"/>
      <c r="F40" s="55"/>
      <c r="G40" s="55"/>
      <c r="H40" s="19" t="s">
        <v>24</v>
      </c>
    </row>
    <row r="41" spans="1:8" x14ac:dyDescent="0.2">
      <c r="A41" s="36" t="s">
        <v>55</v>
      </c>
      <c r="B41" s="37" t="s">
        <v>56</v>
      </c>
      <c r="C41" s="39" t="s">
        <v>24</v>
      </c>
      <c r="D41" s="35"/>
      <c r="E41" s="114">
        <f>E42+E52+E60+E64+E72+E74</f>
        <v>51920460</v>
      </c>
      <c r="F41" s="114">
        <f>F42+F52+F60+F64+F72+F74</f>
        <v>51920460</v>
      </c>
      <c r="G41" s="114">
        <f>G42+G52+G60+G64+G72+G74</f>
        <v>51920460</v>
      </c>
      <c r="H41" s="19"/>
    </row>
    <row r="42" spans="1:8" ht="22.5" x14ac:dyDescent="0.2">
      <c r="A42" s="30" t="s">
        <v>57</v>
      </c>
      <c r="B42" s="33" t="s">
        <v>58</v>
      </c>
      <c r="C42" s="35" t="s">
        <v>24</v>
      </c>
      <c r="D42" s="35"/>
      <c r="E42" s="114">
        <f>E43+E44+E45+E46+E49</f>
        <v>38315200</v>
      </c>
      <c r="F42" s="114">
        <f t="shared" ref="F42:G42" si="0">F43+F44+F45+F46+F49</f>
        <v>38315200</v>
      </c>
      <c r="G42" s="114">
        <f t="shared" si="0"/>
        <v>38315200</v>
      </c>
      <c r="H42" s="19" t="s">
        <v>24</v>
      </c>
    </row>
    <row r="43" spans="1:8" ht="22.5" x14ac:dyDescent="0.2">
      <c r="A43" s="41" t="s">
        <v>59</v>
      </c>
      <c r="B43" s="33" t="s">
        <v>60</v>
      </c>
      <c r="C43" s="35" t="s">
        <v>61</v>
      </c>
      <c r="D43" s="35" t="s">
        <v>310</v>
      </c>
      <c r="E43" s="114">
        <v>28700000</v>
      </c>
      <c r="F43" s="114">
        <v>28700000</v>
      </c>
      <c r="G43" s="114">
        <v>28700000</v>
      </c>
      <c r="H43" s="19" t="s">
        <v>24</v>
      </c>
    </row>
    <row r="44" spans="1:8" ht="21.75" customHeight="1" x14ac:dyDescent="0.2">
      <c r="A44" s="43" t="s">
        <v>62</v>
      </c>
      <c r="B44" s="33" t="s">
        <v>63</v>
      </c>
      <c r="C44" s="35" t="s">
        <v>64</v>
      </c>
      <c r="D44" s="219" t="s">
        <v>467</v>
      </c>
      <c r="E44" s="114">
        <v>788200</v>
      </c>
      <c r="F44" s="114">
        <v>788200</v>
      </c>
      <c r="G44" s="114">
        <v>788200</v>
      </c>
      <c r="H44" s="19" t="s">
        <v>24</v>
      </c>
    </row>
    <row r="45" spans="1:8" ht="22.5" x14ac:dyDescent="0.2">
      <c r="A45" s="41" t="s">
        <v>65</v>
      </c>
      <c r="B45" s="33" t="s">
        <v>66</v>
      </c>
      <c r="C45" s="35" t="s">
        <v>67</v>
      </c>
      <c r="D45" s="219" t="s">
        <v>430</v>
      </c>
      <c r="E45" s="114">
        <v>220000</v>
      </c>
      <c r="F45" s="114">
        <v>220000</v>
      </c>
      <c r="G45" s="114">
        <v>220000</v>
      </c>
      <c r="H45" s="19" t="s">
        <v>24</v>
      </c>
    </row>
    <row r="46" spans="1:8" ht="22.5" x14ac:dyDescent="0.2">
      <c r="A46" s="41" t="s">
        <v>68</v>
      </c>
      <c r="B46" s="33" t="s">
        <v>69</v>
      </c>
      <c r="C46" s="35" t="s">
        <v>70</v>
      </c>
      <c r="D46" s="35"/>
      <c r="E46" s="114">
        <f>E47+E48</f>
        <v>8607000</v>
      </c>
      <c r="F46" s="114">
        <f t="shared" ref="F46:G46" si="1">F47+F48</f>
        <v>8607000</v>
      </c>
      <c r="G46" s="114">
        <f t="shared" si="1"/>
        <v>8607000</v>
      </c>
      <c r="H46" s="19" t="s">
        <v>24</v>
      </c>
    </row>
    <row r="47" spans="1:8" ht="22.5" x14ac:dyDescent="0.2">
      <c r="A47" s="40" t="s">
        <v>248</v>
      </c>
      <c r="B47" s="33" t="s">
        <v>246</v>
      </c>
      <c r="C47" s="35" t="s">
        <v>70</v>
      </c>
      <c r="D47" s="35" t="s">
        <v>303</v>
      </c>
      <c r="E47" s="114">
        <v>8607000</v>
      </c>
      <c r="F47" s="114">
        <v>8607000</v>
      </c>
      <c r="G47" s="114">
        <v>8607000</v>
      </c>
      <c r="H47" s="19"/>
    </row>
    <row r="48" spans="1:8" x14ac:dyDescent="0.2">
      <c r="A48" s="40" t="s">
        <v>243</v>
      </c>
      <c r="B48" s="33" t="s">
        <v>247</v>
      </c>
      <c r="C48" s="35" t="s">
        <v>70</v>
      </c>
      <c r="D48" s="35" t="s">
        <v>465</v>
      </c>
      <c r="E48" s="114"/>
      <c r="F48" s="114"/>
      <c r="G48" s="114"/>
      <c r="H48" s="19"/>
    </row>
    <row r="49" spans="1:8" ht="22.5" x14ac:dyDescent="0.2">
      <c r="A49" s="41" t="s">
        <v>244</v>
      </c>
      <c r="B49" s="33" t="s">
        <v>320</v>
      </c>
      <c r="C49" s="35" t="s">
        <v>249</v>
      </c>
      <c r="D49" s="35"/>
      <c r="E49" s="114"/>
      <c r="F49" s="114"/>
      <c r="G49" s="114"/>
      <c r="H49" s="19"/>
    </row>
    <row r="50" spans="1:8" x14ac:dyDescent="0.2">
      <c r="A50" s="40" t="s">
        <v>31</v>
      </c>
      <c r="B50" s="33"/>
      <c r="C50" s="35"/>
      <c r="D50" s="35"/>
      <c r="E50" s="55"/>
      <c r="F50" s="55"/>
      <c r="G50" s="55"/>
      <c r="H50" s="19"/>
    </row>
    <row r="51" spans="1:8" x14ac:dyDescent="0.2">
      <c r="A51" s="40" t="s">
        <v>245</v>
      </c>
      <c r="B51" s="33" t="s">
        <v>321</v>
      </c>
      <c r="C51" s="35" t="s">
        <v>249</v>
      </c>
      <c r="D51" s="35"/>
      <c r="E51" s="55"/>
      <c r="F51" s="55"/>
      <c r="G51" s="55"/>
      <c r="H51" s="19"/>
    </row>
    <row r="52" spans="1:8" x14ac:dyDescent="0.2">
      <c r="A52" s="47" t="s">
        <v>71</v>
      </c>
      <c r="B52" s="33" t="s">
        <v>72</v>
      </c>
      <c r="C52" s="35" t="s">
        <v>73</v>
      </c>
      <c r="D52" s="35"/>
      <c r="E52" s="114">
        <f>E53+E57+E58+E59</f>
        <v>250000</v>
      </c>
      <c r="F52" s="114">
        <f t="shared" ref="F52:G52" si="2">F53+F57+F58+F59</f>
        <v>250000</v>
      </c>
      <c r="G52" s="114">
        <f t="shared" si="2"/>
        <v>250000</v>
      </c>
      <c r="H52" s="19" t="s">
        <v>24</v>
      </c>
    </row>
    <row r="53" spans="1:8" ht="22.5" x14ac:dyDescent="0.2">
      <c r="A53" s="41" t="s">
        <v>74</v>
      </c>
      <c r="B53" s="33" t="s">
        <v>75</v>
      </c>
      <c r="C53" s="35" t="s">
        <v>76</v>
      </c>
      <c r="D53" s="35"/>
      <c r="E53" s="114">
        <f>E55+E56</f>
        <v>70000</v>
      </c>
      <c r="F53" s="114">
        <f t="shared" ref="F53:G53" si="3">F55+F56</f>
        <v>70000</v>
      </c>
      <c r="G53" s="114">
        <f t="shared" si="3"/>
        <v>70000</v>
      </c>
      <c r="H53" s="19" t="s">
        <v>24</v>
      </c>
    </row>
    <row r="54" spans="1:8" x14ac:dyDescent="0.2">
      <c r="A54" s="40" t="s">
        <v>113</v>
      </c>
      <c r="B54" s="33"/>
      <c r="C54" s="35"/>
      <c r="D54" s="35"/>
      <c r="E54" s="114"/>
      <c r="F54" s="55"/>
      <c r="G54" s="55"/>
      <c r="H54" s="19"/>
    </row>
    <row r="55" spans="1:8" s="290" customFormat="1" ht="22.5" x14ac:dyDescent="0.2">
      <c r="A55" s="40" t="s">
        <v>250</v>
      </c>
      <c r="B55" s="33" t="s">
        <v>251</v>
      </c>
      <c r="C55" s="35" t="s">
        <v>429</v>
      </c>
      <c r="D55" s="35" t="s">
        <v>447</v>
      </c>
      <c r="E55" s="114">
        <v>70000</v>
      </c>
      <c r="F55" s="114">
        <v>70000</v>
      </c>
      <c r="G55" s="114">
        <v>70000</v>
      </c>
      <c r="H55" s="19"/>
    </row>
    <row r="56" spans="1:8" ht="22.5" x14ac:dyDescent="0.2">
      <c r="A56" s="40" t="s">
        <v>250</v>
      </c>
      <c r="B56" s="33" t="s">
        <v>251</v>
      </c>
      <c r="C56" s="35" t="s">
        <v>427</v>
      </c>
      <c r="D56" s="35" t="s">
        <v>311</v>
      </c>
      <c r="E56" s="114"/>
      <c r="F56" s="114"/>
      <c r="G56" s="114"/>
      <c r="H56" s="19"/>
    </row>
    <row r="57" spans="1:8" ht="22.5" x14ac:dyDescent="0.2">
      <c r="A57" s="41" t="s">
        <v>77</v>
      </c>
      <c r="B57" s="33" t="s">
        <v>78</v>
      </c>
      <c r="C57" s="35" t="s">
        <v>79</v>
      </c>
      <c r="D57" s="35" t="s">
        <v>285</v>
      </c>
      <c r="E57" s="114">
        <v>180000</v>
      </c>
      <c r="F57" s="114">
        <v>180000</v>
      </c>
      <c r="G57" s="114">
        <v>180000</v>
      </c>
      <c r="H57" s="19" t="s">
        <v>24</v>
      </c>
    </row>
    <row r="58" spans="1:8" ht="33.75" x14ac:dyDescent="0.2">
      <c r="A58" s="41" t="s">
        <v>80</v>
      </c>
      <c r="B58" s="33" t="s">
        <v>81</v>
      </c>
      <c r="C58" s="35" t="s">
        <v>82</v>
      </c>
      <c r="D58" s="35"/>
      <c r="E58" s="114"/>
      <c r="F58" s="114"/>
      <c r="G58" s="114"/>
      <c r="H58" s="19" t="s">
        <v>24</v>
      </c>
    </row>
    <row r="59" spans="1:8" x14ac:dyDescent="0.2">
      <c r="A59" s="41" t="s">
        <v>322</v>
      </c>
      <c r="B59" s="33" t="s">
        <v>252</v>
      </c>
      <c r="C59" s="35" t="s">
        <v>253</v>
      </c>
      <c r="D59" s="35"/>
      <c r="E59" s="114"/>
      <c r="F59" s="114"/>
      <c r="G59" s="114"/>
      <c r="H59" s="19"/>
    </row>
    <row r="60" spans="1:8" x14ac:dyDescent="0.2">
      <c r="A60" s="47" t="s">
        <v>83</v>
      </c>
      <c r="B60" s="33" t="s">
        <v>84</v>
      </c>
      <c r="C60" s="35" t="s">
        <v>85</v>
      </c>
      <c r="D60" s="35"/>
      <c r="E60" s="114">
        <f>E61+E62+E63</f>
        <v>212000</v>
      </c>
      <c r="F60" s="114">
        <f t="shared" ref="F60:G60" si="4">F61+F62+F63</f>
        <v>212000</v>
      </c>
      <c r="G60" s="114">
        <f t="shared" si="4"/>
        <v>212000</v>
      </c>
      <c r="H60" s="19" t="s">
        <v>24</v>
      </c>
    </row>
    <row r="61" spans="1:8" ht="22.5" x14ac:dyDescent="0.2">
      <c r="A61" s="41" t="s">
        <v>86</v>
      </c>
      <c r="B61" s="33" t="s">
        <v>87</v>
      </c>
      <c r="C61" s="35" t="s">
        <v>88</v>
      </c>
      <c r="D61" s="35" t="s">
        <v>304</v>
      </c>
      <c r="E61" s="114">
        <v>120000</v>
      </c>
      <c r="F61" s="114">
        <v>120000</v>
      </c>
      <c r="G61" s="114">
        <v>120000</v>
      </c>
      <c r="H61" s="19" t="s">
        <v>24</v>
      </c>
    </row>
    <row r="62" spans="1:8" ht="22.5" x14ac:dyDescent="0.2">
      <c r="A62" s="41" t="s">
        <v>89</v>
      </c>
      <c r="B62" s="33" t="s">
        <v>90</v>
      </c>
      <c r="C62" s="35" t="s">
        <v>91</v>
      </c>
      <c r="D62" s="35" t="s">
        <v>304</v>
      </c>
      <c r="E62" s="114">
        <v>50000</v>
      </c>
      <c r="F62" s="114">
        <v>50000</v>
      </c>
      <c r="G62" s="114">
        <v>50000</v>
      </c>
      <c r="H62" s="19" t="s">
        <v>24</v>
      </c>
    </row>
    <row r="63" spans="1:8" x14ac:dyDescent="0.2">
      <c r="A63" s="41" t="s">
        <v>92</v>
      </c>
      <c r="B63" s="33" t="s">
        <v>93</v>
      </c>
      <c r="C63" s="35" t="s">
        <v>94</v>
      </c>
      <c r="D63" s="35" t="s">
        <v>307</v>
      </c>
      <c r="E63" s="114">
        <v>42000</v>
      </c>
      <c r="F63" s="114">
        <v>42000</v>
      </c>
      <c r="G63" s="114">
        <v>42000</v>
      </c>
      <c r="H63" s="19" t="s">
        <v>24</v>
      </c>
    </row>
    <row r="64" spans="1:8" x14ac:dyDescent="0.2">
      <c r="A64" s="47" t="s">
        <v>254</v>
      </c>
      <c r="B64" s="33" t="s">
        <v>255</v>
      </c>
      <c r="C64" s="35" t="s">
        <v>242</v>
      </c>
      <c r="D64" s="35"/>
      <c r="E64" s="114"/>
      <c r="F64" s="114"/>
      <c r="G64" s="114"/>
      <c r="H64" s="19"/>
    </row>
    <row r="65" spans="1:8" x14ac:dyDescent="0.2">
      <c r="A65" s="41" t="s">
        <v>113</v>
      </c>
      <c r="B65" s="33"/>
      <c r="C65" s="35"/>
      <c r="D65" s="35"/>
      <c r="E65" s="114"/>
      <c r="F65" s="114"/>
      <c r="G65" s="114"/>
      <c r="H65" s="19"/>
    </row>
    <row r="66" spans="1:8" x14ac:dyDescent="0.2">
      <c r="A66" s="233" t="s">
        <v>323</v>
      </c>
      <c r="B66" s="80" t="s">
        <v>257</v>
      </c>
      <c r="C66" s="80" t="s">
        <v>324</v>
      </c>
      <c r="D66" s="35"/>
      <c r="E66" s="114"/>
      <c r="F66" s="114"/>
      <c r="G66" s="114"/>
      <c r="H66" s="19"/>
    </row>
    <row r="67" spans="1:8" x14ac:dyDescent="0.2">
      <c r="A67" s="233" t="s">
        <v>325</v>
      </c>
      <c r="B67" s="80" t="s">
        <v>259</v>
      </c>
      <c r="C67" s="80" t="s">
        <v>326</v>
      </c>
      <c r="D67" s="35"/>
      <c r="E67" s="114"/>
      <c r="F67" s="114"/>
      <c r="G67" s="114"/>
      <c r="H67" s="19"/>
    </row>
    <row r="68" spans="1:8" ht="22.5" x14ac:dyDescent="0.2">
      <c r="A68" s="233" t="s">
        <v>327</v>
      </c>
      <c r="B68" s="80" t="s">
        <v>261</v>
      </c>
      <c r="C68" s="80" t="s">
        <v>328</v>
      </c>
      <c r="D68" s="35"/>
      <c r="E68" s="114"/>
      <c r="F68" s="114"/>
      <c r="G68" s="114"/>
      <c r="H68" s="19"/>
    </row>
    <row r="69" spans="1:8" x14ac:dyDescent="0.2">
      <c r="A69" s="41" t="s">
        <v>256</v>
      </c>
      <c r="B69" s="33" t="s">
        <v>329</v>
      </c>
      <c r="C69" s="35" t="s">
        <v>262</v>
      </c>
      <c r="D69" s="35"/>
      <c r="E69" s="114"/>
      <c r="F69" s="114"/>
      <c r="G69" s="114"/>
      <c r="H69" s="19"/>
    </row>
    <row r="70" spans="1:8" x14ac:dyDescent="0.2">
      <c r="A70" s="41" t="s">
        <v>258</v>
      </c>
      <c r="B70" s="33" t="s">
        <v>330</v>
      </c>
      <c r="C70" s="35" t="s">
        <v>263</v>
      </c>
      <c r="D70" s="35"/>
      <c r="E70" s="114"/>
      <c r="F70" s="114"/>
      <c r="G70" s="114"/>
      <c r="H70" s="19"/>
    </row>
    <row r="71" spans="1:8" ht="22.5" x14ac:dyDescent="0.2">
      <c r="A71" s="41" t="s">
        <v>260</v>
      </c>
      <c r="B71" s="33" t="s">
        <v>331</v>
      </c>
      <c r="C71" s="35" t="s">
        <v>264</v>
      </c>
      <c r="D71" s="35"/>
      <c r="E71" s="114"/>
      <c r="F71" s="114"/>
      <c r="G71" s="114"/>
      <c r="H71" s="19"/>
    </row>
    <row r="72" spans="1:8" x14ac:dyDescent="0.2">
      <c r="A72" s="47" t="s">
        <v>95</v>
      </c>
      <c r="B72" s="33" t="s">
        <v>96</v>
      </c>
      <c r="C72" s="35" t="s">
        <v>24</v>
      </c>
      <c r="D72" s="35"/>
      <c r="E72" s="114">
        <f>E73</f>
        <v>0</v>
      </c>
      <c r="F72" s="114">
        <f t="shared" ref="F72:G72" si="5">F73</f>
        <v>0</v>
      </c>
      <c r="G72" s="114">
        <f t="shared" si="5"/>
        <v>0</v>
      </c>
      <c r="H72" s="19" t="s">
        <v>24</v>
      </c>
    </row>
    <row r="73" spans="1:8" ht="22.5" x14ac:dyDescent="0.2">
      <c r="A73" s="41" t="s">
        <v>97</v>
      </c>
      <c r="B73" s="33" t="s">
        <v>98</v>
      </c>
      <c r="C73" s="35" t="s">
        <v>99</v>
      </c>
      <c r="D73" s="35" t="s">
        <v>470</v>
      </c>
      <c r="E73" s="114"/>
      <c r="F73" s="114"/>
      <c r="G73" s="114"/>
      <c r="H73" s="19" t="s">
        <v>24</v>
      </c>
    </row>
    <row r="74" spans="1:8" x14ac:dyDescent="0.2">
      <c r="A74" s="47" t="s">
        <v>100</v>
      </c>
      <c r="B74" s="33" t="s">
        <v>101</v>
      </c>
      <c r="C74" s="35" t="s">
        <v>24</v>
      </c>
      <c r="D74" s="35"/>
      <c r="E74" s="114">
        <f>E75+E76+E77+E78+E81+E79+E80</f>
        <v>13143260</v>
      </c>
      <c r="F74" s="114">
        <f>F75+F76+F77+F78+F81</f>
        <v>13143260</v>
      </c>
      <c r="G74" s="114">
        <f>G75+G76+G77+G78+G81</f>
        <v>13143260</v>
      </c>
      <c r="H74" s="19"/>
    </row>
    <row r="75" spans="1:8" ht="23.25" thickBot="1" x14ac:dyDescent="0.25">
      <c r="A75" s="41" t="s">
        <v>423</v>
      </c>
      <c r="B75" s="33" t="s">
        <v>102</v>
      </c>
      <c r="C75" s="35" t="s">
        <v>103</v>
      </c>
      <c r="D75" s="35"/>
      <c r="E75" s="114"/>
      <c r="F75" s="114"/>
      <c r="G75" s="114"/>
      <c r="H75" s="19"/>
    </row>
    <row r="76" spans="1:8" ht="12" hidden="1" thickBot="1" x14ac:dyDescent="0.25">
      <c r="A76" s="41" t="s">
        <v>104</v>
      </c>
      <c r="B76" s="74" t="s">
        <v>105</v>
      </c>
      <c r="C76" s="76" t="s">
        <v>106</v>
      </c>
      <c r="D76" s="76"/>
      <c r="E76" s="347"/>
      <c r="F76" s="347"/>
      <c r="G76" s="347"/>
      <c r="H76" s="20"/>
    </row>
    <row r="77" spans="1:8" ht="22.5" x14ac:dyDescent="0.2">
      <c r="A77" s="41" t="s">
        <v>107</v>
      </c>
      <c r="B77" s="45" t="s">
        <v>108</v>
      </c>
      <c r="C77" s="46" t="s">
        <v>109</v>
      </c>
      <c r="D77" s="46"/>
      <c r="E77" s="193"/>
      <c r="F77" s="193"/>
      <c r="G77" s="193"/>
      <c r="H77" s="18"/>
    </row>
    <row r="78" spans="1:8" ht="35.25" customHeight="1" x14ac:dyDescent="0.2">
      <c r="A78" s="43" t="s">
        <v>110</v>
      </c>
      <c r="B78" s="75" t="s">
        <v>111</v>
      </c>
      <c r="C78" s="77" t="s">
        <v>112</v>
      </c>
      <c r="D78" s="222" t="s">
        <v>452</v>
      </c>
      <c r="E78" s="352">
        <v>10295200</v>
      </c>
      <c r="F78" s="352">
        <v>10295200</v>
      </c>
      <c r="G78" s="352">
        <v>10295200</v>
      </c>
      <c r="H78" s="19"/>
    </row>
    <row r="79" spans="1:8" s="330" customFormat="1" ht="35.25" customHeight="1" x14ac:dyDescent="0.2">
      <c r="A79" s="336" t="s">
        <v>462</v>
      </c>
      <c r="B79" s="332" t="s">
        <v>463</v>
      </c>
      <c r="C79" s="234" t="s">
        <v>415</v>
      </c>
      <c r="D79" s="338"/>
      <c r="E79" s="339"/>
      <c r="F79" s="339"/>
      <c r="G79" s="339"/>
      <c r="H79" s="19"/>
    </row>
    <row r="80" spans="1:8" ht="22.5" x14ac:dyDescent="0.2">
      <c r="A80" s="283" t="s">
        <v>420</v>
      </c>
      <c r="B80" s="74" t="s">
        <v>115</v>
      </c>
      <c r="C80" s="76" t="s">
        <v>415</v>
      </c>
      <c r="D80" s="76"/>
      <c r="E80" s="347"/>
      <c r="F80" s="347"/>
      <c r="G80" s="347"/>
      <c r="H80" s="19"/>
    </row>
    <row r="81" spans="1:8" s="277" customFormat="1" x14ac:dyDescent="0.2">
      <c r="A81" s="42" t="s">
        <v>422</v>
      </c>
      <c r="B81" s="278" t="s">
        <v>416</v>
      </c>
      <c r="C81" s="276" t="s">
        <v>410</v>
      </c>
      <c r="D81" s="276" t="s">
        <v>411</v>
      </c>
      <c r="E81" s="347">
        <v>2848060</v>
      </c>
      <c r="F81" s="347">
        <v>2848060</v>
      </c>
      <c r="G81" s="347">
        <v>2848060</v>
      </c>
      <c r="H81" s="19"/>
    </row>
    <row r="82" spans="1:8" x14ac:dyDescent="0.2">
      <c r="A82" s="41" t="s">
        <v>114</v>
      </c>
      <c r="B82" s="33" t="s">
        <v>417</v>
      </c>
      <c r="C82" s="35" t="s">
        <v>116</v>
      </c>
      <c r="D82" s="35"/>
      <c r="E82" s="114"/>
      <c r="F82" s="114"/>
      <c r="G82" s="114"/>
      <c r="H82" s="19"/>
    </row>
    <row r="83" spans="1:8" ht="33.75" x14ac:dyDescent="0.2">
      <c r="A83" s="40" t="s">
        <v>117</v>
      </c>
      <c r="B83" s="33" t="s">
        <v>418</v>
      </c>
      <c r="C83" s="35" t="s">
        <v>118</v>
      </c>
      <c r="D83" s="35"/>
      <c r="E83" s="114"/>
      <c r="F83" s="114"/>
      <c r="G83" s="114"/>
      <c r="H83" s="19"/>
    </row>
    <row r="84" spans="1:8" ht="22.5" x14ac:dyDescent="0.2">
      <c r="A84" s="40" t="s">
        <v>119</v>
      </c>
      <c r="B84" s="33" t="s">
        <v>419</v>
      </c>
      <c r="C84" s="35" t="s">
        <v>120</v>
      </c>
      <c r="D84" s="35"/>
      <c r="E84" s="114"/>
      <c r="F84" s="114"/>
      <c r="G84" s="114"/>
      <c r="H84" s="19"/>
    </row>
    <row r="85" spans="1:8" x14ac:dyDescent="0.2">
      <c r="A85" s="36" t="s">
        <v>121</v>
      </c>
      <c r="B85" s="37" t="s">
        <v>122</v>
      </c>
      <c r="C85" s="39" t="s">
        <v>123</v>
      </c>
      <c r="D85" s="35"/>
      <c r="E85" s="114">
        <f>E86+E87+E88</f>
        <v>-1800000</v>
      </c>
      <c r="F85" s="114">
        <f t="shared" ref="F85:G85" si="6">F86+F87+F88</f>
        <v>-1000000</v>
      </c>
      <c r="G85" s="114">
        <f t="shared" si="6"/>
        <v>-1000000</v>
      </c>
      <c r="H85" s="19" t="s">
        <v>24</v>
      </c>
    </row>
    <row r="86" spans="1:8" ht="22.5" x14ac:dyDescent="0.2">
      <c r="A86" s="30" t="s">
        <v>124</v>
      </c>
      <c r="B86" s="33" t="s">
        <v>125</v>
      </c>
      <c r="C86" s="35"/>
      <c r="D86" s="35" t="s">
        <v>308</v>
      </c>
      <c r="E86" s="114">
        <v>-1400000</v>
      </c>
      <c r="F86" s="114">
        <v>-600000</v>
      </c>
      <c r="G86" s="114">
        <v>-600000</v>
      </c>
      <c r="H86" s="19" t="s">
        <v>24</v>
      </c>
    </row>
    <row r="87" spans="1:8" x14ac:dyDescent="0.2">
      <c r="A87" s="30" t="s">
        <v>126</v>
      </c>
      <c r="B87" s="33" t="s">
        <v>127</v>
      </c>
      <c r="C87" s="35"/>
      <c r="D87" s="35" t="s">
        <v>308</v>
      </c>
      <c r="E87" s="114">
        <v>-400000</v>
      </c>
      <c r="F87" s="114">
        <v>-400000</v>
      </c>
      <c r="G87" s="114">
        <v>-400000</v>
      </c>
      <c r="H87" s="19" t="s">
        <v>24</v>
      </c>
    </row>
    <row r="88" spans="1:8" x14ac:dyDescent="0.2">
      <c r="A88" s="30" t="s">
        <v>129</v>
      </c>
      <c r="B88" s="33" t="s">
        <v>128</v>
      </c>
      <c r="C88" s="35"/>
      <c r="D88" s="35"/>
      <c r="E88" s="114"/>
      <c r="F88" s="114"/>
      <c r="G88" s="114"/>
      <c r="H88" s="19" t="s">
        <v>24</v>
      </c>
    </row>
    <row r="89" spans="1:8" x14ac:dyDescent="0.2">
      <c r="A89" s="36" t="s">
        <v>130</v>
      </c>
      <c r="B89" s="37" t="s">
        <v>131</v>
      </c>
      <c r="C89" s="39" t="s">
        <v>24</v>
      </c>
      <c r="D89" s="35" t="s">
        <v>134</v>
      </c>
      <c r="E89" s="114">
        <v>50000</v>
      </c>
      <c r="F89" s="114">
        <v>50000</v>
      </c>
      <c r="G89" s="114">
        <v>50000</v>
      </c>
      <c r="H89" s="19" t="s">
        <v>24</v>
      </c>
    </row>
    <row r="90" spans="1:8" ht="22.5" x14ac:dyDescent="0.2">
      <c r="A90" s="30" t="s">
        <v>132</v>
      </c>
      <c r="B90" s="33" t="s">
        <v>133</v>
      </c>
      <c r="C90" s="35" t="s">
        <v>134</v>
      </c>
      <c r="D90" s="35"/>
      <c r="E90" s="114"/>
      <c r="F90" s="114"/>
      <c r="G90" s="114"/>
      <c r="H90" s="19" t="s">
        <v>24</v>
      </c>
    </row>
    <row r="91" spans="1:8" ht="11.25" customHeight="1" thickBot="1" x14ac:dyDescent="0.25">
      <c r="A91" s="30"/>
      <c r="B91" s="31"/>
      <c r="C91" s="32"/>
      <c r="D91" s="32"/>
      <c r="E91" s="288"/>
      <c r="F91" s="56"/>
      <c r="G91" s="56"/>
      <c r="H91" s="20"/>
    </row>
    <row r="92" spans="1:8" ht="3" customHeight="1" x14ac:dyDescent="0.2"/>
    <row r="93" spans="1:8" s="13" customFormat="1" ht="11.25" customHeight="1" x14ac:dyDescent="0.2">
      <c r="A93" s="8" t="s">
        <v>199</v>
      </c>
    </row>
    <row r="94" spans="1:8" s="13" customFormat="1" ht="11.25" customHeight="1" x14ac:dyDescent="0.2">
      <c r="A94" s="8" t="s">
        <v>200</v>
      </c>
    </row>
    <row r="95" spans="1:8" s="13" customFormat="1" ht="11.25" customHeight="1" x14ac:dyDescent="0.2">
      <c r="A95" s="8" t="s">
        <v>201</v>
      </c>
    </row>
    <row r="96" spans="1:8" s="13" customFormat="1" ht="10.5" customHeight="1" x14ac:dyDescent="0.2">
      <c r="A96" s="8" t="s">
        <v>202</v>
      </c>
    </row>
    <row r="97" spans="1:8" s="13" customFormat="1" ht="10.5" customHeight="1" x14ac:dyDescent="0.2">
      <c r="A97" s="8" t="s">
        <v>203</v>
      </c>
    </row>
    <row r="98" spans="1:8" s="13" customFormat="1" ht="10.5" customHeight="1" x14ac:dyDescent="0.2">
      <c r="A98" s="8" t="s">
        <v>204</v>
      </c>
    </row>
    <row r="99" spans="1:8" s="13" customFormat="1" ht="19.5" customHeight="1" x14ac:dyDescent="0.2">
      <c r="A99" s="387" t="s">
        <v>205</v>
      </c>
      <c r="B99" s="387"/>
      <c r="C99" s="387"/>
      <c r="D99" s="387"/>
      <c r="E99" s="387"/>
      <c r="F99" s="387"/>
      <c r="G99" s="387"/>
      <c r="H99" s="387"/>
    </row>
    <row r="100" spans="1:8" s="13" customFormat="1" ht="10.5" customHeight="1" x14ac:dyDescent="0.2">
      <c r="A100" s="8" t="s">
        <v>206</v>
      </c>
    </row>
    <row r="101" spans="1:8" s="13" customFormat="1" ht="30" customHeight="1" x14ac:dyDescent="0.2">
      <c r="A101" s="387" t="s">
        <v>207</v>
      </c>
      <c r="B101" s="387"/>
      <c r="C101" s="387"/>
      <c r="D101" s="387"/>
      <c r="E101" s="387"/>
      <c r="F101" s="387"/>
      <c r="G101" s="387"/>
      <c r="H101" s="387"/>
    </row>
    <row r="102" spans="1:8" s="13" customFormat="1" ht="19.5" customHeight="1" x14ac:dyDescent="0.2">
      <c r="A102" s="387" t="s">
        <v>208</v>
      </c>
      <c r="B102" s="387"/>
      <c r="C102" s="387"/>
      <c r="D102" s="387"/>
      <c r="E102" s="387"/>
      <c r="F102" s="387"/>
      <c r="G102" s="387"/>
      <c r="H102" s="387"/>
    </row>
    <row r="103" spans="1:8" s="13" customFormat="1" ht="30" customHeight="1" x14ac:dyDescent="0.2">
      <c r="A103" s="387" t="s">
        <v>209</v>
      </c>
      <c r="B103" s="387"/>
      <c r="C103" s="387"/>
      <c r="D103" s="387"/>
      <c r="E103" s="387"/>
      <c r="F103" s="387"/>
      <c r="G103" s="387"/>
      <c r="H103" s="387"/>
    </row>
    <row r="104" spans="1:8" s="13" customFormat="1" ht="23.25" customHeight="1" x14ac:dyDescent="0.2">
      <c r="A104" s="388" t="s">
        <v>210</v>
      </c>
      <c r="B104" s="388"/>
      <c r="C104" s="388"/>
      <c r="D104" s="388"/>
      <c r="E104" s="388"/>
      <c r="F104" s="388"/>
      <c r="G104" s="388"/>
      <c r="H104" s="388"/>
    </row>
    <row r="105" spans="1:8" s="13" customFormat="1" ht="11.25" customHeight="1" x14ac:dyDescent="0.2">
      <c r="A105" s="8" t="s">
        <v>211</v>
      </c>
    </row>
    <row r="106" spans="1:8" s="13" customFormat="1" ht="33" customHeight="1" x14ac:dyDescent="0.2">
      <c r="A106" s="387" t="s">
        <v>212</v>
      </c>
      <c r="B106" s="387"/>
      <c r="C106" s="387"/>
      <c r="D106" s="387"/>
      <c r="E106" s="387"/>
      <c r="F106" s="387"/>
      <c r="G106" s="387"/>
      <c r="H106" s="387"/>
    </row>
    <row r="107" spans="1:8" ht="3" customHeight="1" x14ac:dyDescent="0.2"/>
  </sheetData>
  <mergeCells count="28">
    <mergeCell ref="A106:H106"/>
    <mergeCell ref="A2:G2"/>
    <mergeCell ref="A3:G3"/>
    <mergeCell ref="A4:G4"/>
    <mergeCell ref="H34:H35"/>
    <mergeCell ref="A99:H99"/>
    <mergeCell ref="A101:H101"/>
    <mergeCell ref="A102:H102"/>
    <mergeCell ref="A103:H103"/>
    <mergeCell ref="A104:H104"/>
    <mergeCell ref="B34:B35"/>
    <mergeCell ref="C34:C35"/>
    <mergeCell ref="D34:D35"/>
    <mergeCell ref="E34:E35"/>
    <mergeCell ref="F34:F35"/>
    <mergeCell ref="G34:G35"/>
    <mergeCell ref="A15:A17"/>
    <mergeCell ref="B15:B17"/>
    <mergeCell ref="C15:C17"/>
    <mergeCell ref="D15:D17"/>
    <mergeCell ref="E15:H15"/>
    <mergeCell ref="H16:H17"/>
    <mergeCell ref="A13:H13"/>
    <mergeCell ref="H3:H4"/>
    <mergeCell ref="A7:F7"/>
    <mergeCell ref="A8:F8"/>
    <mergeCell ref="C1:D1"/>
    <mergeCell ref="A11:F11"/>
  </mergeCells>
  <pageMargins left="0.25" right="0.25" top="0.75" bottom="0.75" header="0.3" footer="0.3"/>
  <pageSetup paperSize="9" scale="87" fitToHeight="0" orientation="landscape" r:id="rId1"/>
  <headerFooter alignWithMargins="0"/>
  <rowBreaks count="2" manualBreakCount="2">
    <brk id="23" max="16383" man="1"/>
    <brk id="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I67"/>
  <sheetViews>
    <sheetView view="pageBreakPreview" zoomScale="136" zoomScaleNormal="100" zoomScaleSheetLayoutView="136" workbookViewId="0">
      <selection activeCell="B44" sqref="B44"/>
    </sheetView>
  </sheetViews>
  <sheetFormatPr defaultColWidth="0.85546875" defaultRowHeight="11.25" x14ac:dyDescent="0.2"/>
  <cols>
    <col min="1" max="1" width="7.140625" style="9" customWidth="1"/>
    <col min="2" max="2" width="56.140625" style="9" customWidth="1"/>
    <col min="3" max="3" width="8.7109375" style="9" customWidth="1"/>
    <col min="4" max="4" width="6.5703125" style="9" customWidth="1"/>
    <col min="5" max="5" width="9" style="9" customWidth="1"/>
    <col min="6" max="6" width="12.28515625" style="9" customWidth="1"/>
    <col min="7" max="7" width="12.140625" style="9" customWidth="1"/>
    <col min="8" max="8" width="12.28515625" style="9" customWidth="1"/>
    <col min="9" max="9" width="12.85546875" style="9" customWidth="1"/>
    <col min="10" max="16384" width="0.85546875" style="9"/>
  </cols>
  <sheetData>
    <row r="1" spans="1:9" s="16" customFormat="1" ht="16.5" x14ac:dyDescent="0.2">
      <c r="B1" s="491" t="s">
        <v>286</v>
      </c>
      <c r="C1" s="491"/>
      <c r="D1" s="491"/>
      <c r="E1" s="491"/>
      <c r="F1" s="491"/>
      <c r="G1" s="491"/>
      <c r="H1" s="491"/>
      <c r="I1" s="491"/>
    </row>
    <row r="2" spans="1:9" ht="2.25" customHeight="1" x14ac:dyDescent="0.2"/>
    <row r="3" spans="1:9" x14ac:dyDescent="0.2">
      <c r="A3" s="492" t="s">
        <v>135</v>
      </c>
      <c r="B3" s="483" t="s">
        <v>0</v>
      </c>
      <c r="C3" s="443" t="s">
        <v>136</v>
      </c>
      <c r="D3" s="443" t="s">
        <v>137</v>
      </c>
      <c r="E3" s="493" t="s">
        <v>333</v>
      </c>
      <c r="F3" s="485" t="s">
        <v>8</v>
      </c>
      <c r="G3" s="486"/>
      <c r="H3" s="486"/>
      <c r="I3" s="486"/>
    </row>
    <row r="4" spans="1:9" x14ac:dyDescent="0.2">
      <c r="A4" s="492"/>
      <c r="B4" s="483"/>
      <c r="C4" s="444"/>
      <c r="D4" s="444"/>
      <c r="E4" s="494"/>
      <c r="F4" s="15" t="s">
        <v>455</v>
      </c>
      <c r="G4" s="15" t="s">
        <v>480</v>
      </c>
      <c r="H4" s="15" t="s">
        <v>497</v>
      </c>
      <c r="I4" s="443" t="s">
        <v>7</v>
      </c>
    </row>
    <row r="5" spans="1:9" ht="54.75" customHeight="1" x14ac:dyDescent="0.2">
      <c r="A5" s="492"/>
      <c r="B5" s="483"/>
      <c r="C5" s="445"/>
      <c r="D5" s="445"/>
      <c r="E5" s="495"/>
      <c r="F5" s="10" t="s">
        <v>138</v>
      </c>
      <c r="G5" s="10" t="s">
        <v>139</v>
      </c>
      <c r="H5" s="10" t="s">
        <v>140</v>
      </c>
      <c r="I5" s="445"/>
    </row>
    <row r="6" spans="1:9" ht="9" customHeight="1" x14ac:dyDescent="0.2">
      <c r="A6" s="112" t="s">
        <v>9</v>
      </c>
      <c r="B6" s="112" t="s">
        <v>10</v>
      </c>
      <c r="C6" s="14" t="s">
        <v>11</v>
      </c>
      <c r="D6" s="14" t="s">
        <v>12</v>
      </c>
      <c r="E6" s="14" t="s">
        <v>332</v>
      </c>
      <c r="F6" s="14" t="s">
        <v>13</v>
      </c>
      <c r="G6" s="14" t="s">
        <v>14</v>
      </c>
      <c r="H6" s="14" t="s">
        <v>15</v>
      </c>
      <c r="I6" s="14" t="s">
        <v>16</v>
      </c>
    </row>
    <row r="7" spans="1:9" ht="15" customHeight="1" x14ac:dyDescent="0.2">
      <c r="A7" s="107">
        <v>1</v>
      </c>
      <c r="B7" s="96" t="s">
        <v>287</v>
      </c>
      <c r="C7" s="97" t="s">
        <v>142</v>
      </c>
      <c r="D7" s="88" t="s">
        <v>24</v>
      </c>
      <c r="E7" s="88"/>
      <c r="F7" s="105">
        <f>'Госзадание 5,6'!F8+'Иная 5,6'!F8+'Внебюджет 5,6'!F8</f>
        <v>21865185</v>
      </c>
      <c r="G7" s="105">
        <f>'Госзадание 5,6'!G8+'Иная 5,6'!G8+'Внебюджет 5,6'!G8</f>
        <v>21196055</v>
      </c>
      <c r="H7" s="105">
        <f>'Госзадание 5,6'!H8+'Иная 5,6'!H8+'Внебюджет 5,6'!H8</f>
        <v>21196055</v>
      </c>
      <c r="I7" s="89"/>
    </row>
    <row r="8" spans="1:9" ht="153.75" customHeight="1" x14ac:dyDescent="0.2">
      <c r="A8" s="108" t="s">
        <v>143</v>
      </c>
      <c r="B8" s="98" t="s">
        <v>288</v>
      </c>
      <c r="C8" s="88" t="s">
        <v>144</v>
      </c>
      <c r="D8" s="88" t="s">
        <v>24</v>
      </c>
      <c r="E8" s="88"/>
      <c r="F8" s="89">
        <f>'Госзадание 5,6'!F9+'Иная 5,6'!F9+'Внебюджет 5,6'!F9</f>
        <v>0</v>
      </c>
      <c r="G8" s="89">
        <f>'Госзадание 5,6'!G9+'Иная 5,6'!G9+'Внебюджет 5,6'!G9</f>
        <v>0</v>
      </c>
      <c r="H8" s="89" t="s">
        <v>316</v>
      </c>
      <c r="I8" s="89">
        <f>'Госзадание 5,6'!I9+'Иная 5,6'!I9+'Внебюджет 5,6'!I9</f>
        <v>0</v>
      </c>
    </row>
    <row r="9" spans="1:9" ht="54" x14ac:dyDescent="0.2">
      <c r="A9" s="108" t="s">
        <v>146</v>
      </c>
      <c r="B9" s="98" t="s">
        <v>289</v>
      </c>
      <c r="C9" s="88" t="s">
        <v>147</v>
      </c>
      <c r="D9" s="88" t="s">
        <v>24</v>
      </c>
      <c r="E9" s="88"/>
      <c r="F9" s="89">
        <f>'Госзадание 5,6'!F10+'Иная 5,6'!F10+'Внебюджет 5,6'!F10</f>
        <v>0</v>
      </c>
      <c r="G9" s="89">
        <f>'Госзадание 5,6'!G10+'Иная 5,6'!G10+'Внебюджет 5,6'!G10</f>
        <v>0</v>
      </c>
      <c r="H9" s="89">
        <f>'Госзадание 5,6'!H10+'Иная 5,6'!H10+'Внебюджет 5,6'!H10</f>
        <v>0</v>
      </c>
      <c r="I9" s="89">
        <f>'Госзадание 5,6'!I10+'Иная 5,6'!I10+'Внебюджет 5,6'!I10</f>
        <v>0</v>
      </c>
    </row>
    <row r="10" spans="1:9" ht="41.25" x14ac:dyDescent="0.2">
      <c r="A10" s="108" t="s">
        <v>149</v>
      </c>
      <c r="B10" s="98" t="s">
        <v>290</v>
      </c>
      <c r="C10" s="88" t="s">
        <v>151</v>
      </c>
      <c r="D10" s="88" t="s">
        <v>24</v>
      </c>
      <c r="E10" s="88"/>
      <c r="F10" s="105">
        <f>'Госзадание 5,6'!F11+'Внебюджет 5,6'!F11</f>
        <v>0</v>
      </c>
      <c r="G10" s="89">
        <f>'Госзадание 5,6'!G11+'Иная 5,6'!G11+'Внебюджет 5,6'!G11</f>
        <v>0</v>
      </c>
      <c r="H10" s="105">
        <f>'Госзадание 5,6'!H11+'Иная 5,6'!H11+'Внебюджет 5,6'!H11</f>
        <v>0</v>
      </c>
      <c r="I10" s="89">
        <f>'Госзадание 5,6'!I11+'Иная 5,6'!I11+'Внебюджет 5,6'!I11</f>
        <v>0</v>
      </c>
    </row>
    <row r="11" spans="1:9" ht="25.5" x14ac:dyDescent="0.2">
      <c r="A11" s="108" t="s">
        <v>334</v>
      </c>
      <c r="B11" s="98" t="s">
        <v>335</v>
      </c>
      <c r="C11" s="88" t="s">
        <v>336</v>
      </c>
      <c r="D11" s="88" t="s">
        <v>24</v>
      </c>
      <c r="E11" s="88" t="s">
        <v>24</v>
      </c>
      <c r="F11" s="89"/>
      <c r="G11" s="89"/>
      <c r="H11" s="89"/>
      <c r="I11" s="89"/>
    </row>
    <row r="12" spans="1:9" ht="12.75" x14ac:dyDescent="0.2">
      <c r="A12" s="108"/>
      <c r="B12" s="98" t="s">
        <v>337</v>
      </c>
      <c r="C12" s="88" t="s">
        <v>338</v>
      </c>
      <c r="D12" s="88" t="s">
        <v>24</v>
      </c>
      <c r="E12" s="88"/>
      <c r="F12" s="89"/>
      <c r="G12" s="89"/>
      <c r="H12" s="89"/>
      <c r="I12" s="89"/>
    </row>
    <row r="13" spans="1:9" s="292" customFormat="1" ht="12.75" x14ac:dyDescent="0.2">
      <c r="A13" s="108"/>
      <c r="B13" s="98" t="s">
        <v>433</v>
      </c>
      <c r="C13" s="291" t="s">
        <v>434</v>
      </c>
      <c r="D13" s="291"/>
      <c r="E13" s="291"/>
      <c r="F13" s="293"/>
      <c r="G13" s="293"/>
      <c r="H13" s="293"/>
      <c r="I13" s="293"/>
    </row>
    <row r="14" spans="1:9" ht="12.75" x14ac:dyDescent="0.2">
      <c r="A14" s="108" t="s">
        <v>339</v>
      </c>
      <c r="B14" s="98" t="s">
        <v>340</v>
      </c>
      <c r="C14" s="88" t="s">
        <v>341</v>
      </c>
      <c r="D14" s="88" t="s">
        <v>24</v>
      </c>
      <c r="E14" s="88" t="s">
        <v>24</v>
      </c>
      <c r="F14" s="89"/>
      <c r="G14" s="89"/>
      <c r="H14" s="89"/>
      <c r="I14" s="89"/>
    </row>
    <row r="15" spans="1:9" ht="54" x14ac:dyDescent="0.2">
      <c r="A15" s="108" t="s">
        <v>150</v>
      </c>
      <c r="B15" s="98" t="s">
        <v>291</v>
      </c>
      <c r="C15" s="88" t="s">
        <v>152</v>
      </c>
      <c r="D15" s="88" t="s">
        <v>24</v>
      </c>
      <c r="E15" s="88"/>
      <c r="F15" s="89">
        <f>'Госзадание 5,6'!F16+'Иная 5,6'!F16+'Внебюджет 5,6'!F16</f>
        <v>21865185</v>
      </c>
      <c r="G15" s="89">
        <f>'Госзадание 5,6'!G16+'Иная 5,6'!G16+'Внебюджет 5,6'!G16</f>
        <v>21196055</v>
      </c>
      <c r="H15" s="89">
        <f>'Госзадание 5,6'!H16+'Иная 5,6'!H16+'Внебюджет 5,6'!H16</f>
        <v>21196055</v>
      </c>
      <c r="I15" s="89">
        <f>'Госзадание 5,6'!I16+'Иная 5,6'!I16+'Внебюджет 5,6'!I16</f>
        <v>0</v>
      </c>
    </row>
    <row r="16" spans="1:9" ht="51" x14ac:dyDescent="0.2">
      <c r="A16" s="108" t="s">
        <v>155</v>
      </c>
      <c r="B16" s="99" t="s">
        <v>157</v>
      </c>
      <c r="C16" s="88" t="s">
        <v>156</v>
      </c>
      <c r="D16" s="88" t="s">
        <v>24</v>
      </c>
      <c r="E16" s="88"/>
      <c r="F16" s="89">
        <f>'Госзадание 5,6'!F17+'Иная 5,6'!F17+'Внебюджет 5,6'!F17</f>
        <v>8345600</v>
      </c>
      <c r="G16" s="89">
        <f>'Госзадание 5,6'!G17+'Иная 5,6'!G17+'Внебюджет 5,6'!G17</f>
        <v>7676470</v>
      </c>
      <c r="H16" s="89">
        <f>'Госзадание 5,6'!H17+'Иная 5,6'!H17+'Внебюджет 5,6'!H17</f>
        <v>7676470</v>
      </c>
      <c r="I16" s="89">
        <f>'Госзадание 5,6'!I17+'Иная 5,6'!I17+'Внебюджет 5,6'!I17</f>
        <v>0</v>
      </c>
    </row>
    <row r="17" spans="1:9" ht="25.5" x14ac:dyDescent="0.2">
      <c r="A17" s="108" t="s">
        <v>158</v>
      </c>
      <c r="B17" s="101" t="s">
        <v>159</v>
      </c>
      <c r="C17" s="88" t="s">
        <v>160</v>
      </c>
      <c r="D17" s="88" t="s">
        <v>24</v>
      </c>
      <c r="E17" s="88"/>
      <c r="F17" s="89">
        <f>'Госзадание 5,6'!F18+'Иная 5,6'!F18+'Внебюджет 5,6'!F18</f>
        <v>8345600</v>
      </c>
      <c r="G17" s="89">
        <f>'Госзадание 5,6'!G18+'Иная 5,6'!G18+'Внебюджет 5,6'!G18</f>
        <v>7676470</v>
      </c>
      <c r="H17" s="89">
        <f>'Госзадание 5,6'!H18+'Иная 5,6'!H18+'Внебюджет 5,6'!H18</f>
        <v>7676470</v>
      </c>
      <c r="I17" s="89">
        <f>'Госзадание 5,6'!I18+'Иная 5,6'!I18+'Внебюджет 5,6'!I18</f>
        <v>0</v>
      </c>
    </row>
    <row r="18" spans="1:9" ht="15.75" x14ac:dyDescent="0.2">
      <c r="A18" s="108" t="s">
        <v>161</v>
      </c>
      <c r="B18" s="101" t="s">
        <v>292</v>
      </c>
      <c r="C18" s="88" t="s">
        <v>163</v>
      </c>
      <c r="D18" s="88" t="s">
        <v>24</v>
      </c>
      <c r="E18" s="88"/>
      <c r="F18" s="89">
        <f>'Госзадание 5,6'!F19+'Иная 5,6'!F19+'Внебюджет 5,6'!F19</f>
        <v>0</v>
      </c>
      <c r="G18" s="89">
        <f>'Госзадание 5,6'!G19+'Иная 5,6'!G19+'Внебюджет 5,6'!G19</f>
        <v>0</v>
      </c>
      <c r="H18" s="89">
        <f>'Госзадание 5,6'!H19+'Иная 5,6'!H19+'Внебюджет 5,6'!H19</f>
        <v>0</v>
      </c>
      <c r="I18" s="89">
        <f>'Госзадание 5,6'!I19+'Иная 5,6'!I19+'Внебюджет 5,6'!I19</f>
        <v>0</v>
      </c>
    </row>
    <row r="19" spans="1:9" ht="38.25" x14ac:dyDescent="0.2">
      <c r="A19" s="108" t="s">
        <v>164</v>
      </c>
      <c r="B19" s="99" t="s">
        <v>165</v>
      </c>
      <c r="C19" s="88" t="s">
        <v>166</v>
      </c>
      <c r="D19" s="88" t="s">
        <v>24</v>
      </c>
      <c r="E19" s="88"/>
      <c r="F19" s="89">
        <f>'Госзадание 5,6'!F20+'Иная 5,6'!F20+'Внебюджет 5,6'!F20</f>
        <v>376325</v>
      </c>
      <c r="G19" s="89">
        <f>'Госзадание 5,6'!G20+'Иная 5,6'!G20+'Внебюджет 5,6'!G20</f>
        <v>376325</v>
      </c>
      <c r="H19" s="89">
        <f>'Госзадание 5,6'!H20+'Иная 5,6'!H20+'Внебюджет 5,6'!H20</f>
        <v>376325</v>
      </c>
      <c r="I19" s="89">
        <f>'Госзадание 5,6'!I20+'Иная 5,6'!I20+'Внебюджет 5,6'!I20</f>
        <v>0</v>
      </c>
    </row>
    <row r="20" spans="1:9" ht="25.5" x14ac:dyDescent="0.2">
      <c r="A20" s="108" t="s">
        <v>167</v>
      </c>
      <c r="B20" s="101" t="s">
        <v>159</v>
      </c>
      <c r="C20" s="88" t="s">
        <v>168</v>
      </c>
      <c r="D20" s="88" t="s">
        <v>24</v>
      </c>
      <c r="E20" s="88"/>
      <c r="F20" s="89">
        <f>'Госзадание 5,6'!F21+'Иная 5,6'!F21+'Внебюджет 5,6'!F21</f>
        <v>376325</v>
      </c>
      <c r="G20" s="89">
        <f>'Госзадание 5,6'!G21+'Иная 5,6'!G21+'Внебюджет 5,6'!G21</f>
        <v>376325</v>
      </c>
      <c r="H20" s="89">
        <f>'Госзадание 5,6'!H21+'Иная 5,6'!H21+'Внебюджет 5,6'!H21</f>
        <v>376325</v>
      </c>
      <c r="I20" s="89">
        <f>'Госзадание 5,6'!I21+'Иная 5,6'!I21+'Внебюджет 5,6'!I21</f>
        <v>0</v>
      </c>
    </row>
    <row r="21" spans="1:9" ht="12.75" x14ac:dyDescent="0.2">
      <c r="A21" s="108"/>
      <c r="B21" s="101" t="s">
        <v>337</v>
      </c>
      <c r="C21" s="88" t="s">
        <v>342</v>
      </c>
      <c r="D21" s="88" t="s">
        <v>24</v>
      </c>
      <c r="E21" s="88"/>
      <c r="F21" s="89"/>
      <c r="G21" s="89"/>
      <c r="H21" s="89"/>
      <c r="I21" s="89"/>
    </row>
    <row r="22" spans="1:9" ht="15.75" x14ac:dyDescent="0.2">
      <c r="A22" s="108" t="s">
        <v>169</v>
      </c>
      <c r="B22" s="101" t="s">
        <v>292</v>
      </c>
      <c r="C22" s="88" t="s">
        <v>170</v>
      </c>
      <c r="D22" s="88" t="s">
        <v>24</v>
      </c>
      <c r="E22" s="88"/>
      <c r="F22" s="89">
        <f>'Госзадание 5,6'!F23+'Иная 5,6'!F23+'Внебюджет 5,6'!F23</f>
        <v>0</v>
      </c>
      <c r="G22" s="89">
        <f>'Госзадание 5,6'!G23+'Иная 5,6'!G23+'Внебюджет 5,6'!G23</f>
        <v>0</v>
      </c>
      <c r="H22" s="89">
        <f>'Госзадание 5,6'!H23+'Иная 5,6'!H23+'Внебюджет 5,6'!H23</f>
        <v>0</v>
      </c>
      <c r="I22" s="89">
        <f>'Госзадание 5,6'!I23+'Иная 5,6'!I23+'Внебюджет 5,6'!I23</f>
        <v>0</v>
      </c>
    </row>
    <row r="23" spans="1:9" ht="28.5" x14ac:dyDescent="0.2">
      <c r="A23" s="108" t="s">
        <v>171</v>
      </c>
      <c r="B23" s="99" t="s">
        <v>293</v>
      </c>
      <c r="C23" s="88" t="s">
        <v>173</v>
      </c>
      <c r="D23" s="88" t="s">
        <v>24</v>
      </c>
      <c r="E23" s="88"/>
      <c r="F23" s="89">
        <f>'Госзадание 5,6'!F24+'Иная 5,6'!F24+'Внебюджет 5,6'!F24</f>
        <v>0</v>
      </c>
      <c r="G23" s="89">
        <f>'Госзадание 5,6'!G24+'Иная 5,6'!G24+'Внебюджет 5,6'!G24</f>
        <v>0</v>
      </c>
      <c r="H23" s="89">
        <f>'Госзадание 5,6'!H24+'Иная 5,6'!H24+'Внебюджет 5,6'!H24</f>
        <v>0</v>
      </c>
      <c r="I23" s="89">
        <f>'Госзадание 5,6'!I24+'Иная 5,6'!I24+'Внебюджет 5,6'!I24</f>
        <v>0</v>
      </c>
    </row>
    <row r="24" spans="1:9" ht="12.75" x14ac:dyDescent="0.2">
      <c r="A24" s="108"/>
      <c r="B24" s="99" t="s">
        <v>337</v>
      </c>
      <c r="C24" s="88" t="s">
        <v>343</v>
      </c>
      <c r="D24" s="88" t="s">
        <v>24</v>
      </c>
      <c r="E24" s="88"/>
      <c r="F24" s="89"/>
      <c r="G24" s="89"/>
      <c r="H24" s="89"/>
      <c r="I24" s="89"/>
    </row>
    <row r="25" spans="1:9" s="297" customFormat="1" ht="12.75" x14ac:dyDescent="0.2">
      <c r="A25" s="108"/>
      <c r="B25" s="99" t="s">
        <v>433</v>
      </c>
      <c r="C25" s="294" t="s">
        <v>435</v>
      </c>
      <c r="D25" s="294"/>
      <c r="E25" s="294"/>
      <c r="F25" s="298"/>
      <c r="G25" s="298"/>
      <c r="H25" s="298"/>
      <c r="I25" s="298"/>
    </row>
    <row r="26" spans="1:9" ht="12.75" x14ac:dyDescent="0.2">
      <c r="A26" s="108" t="s">
        <v>174</v>
      </c>
      <c r="B26" s="99" t="s">
        <v>175</v>
      </c>
      <c r="C26" s="88" t="s">
        <v>176</v>
      </c>
      <c r="D26" s="88" t="s">
        <v>24</v>
      </c>
      <c r="E26" s="88"/>
      <c r="F26" s="89">
        <f>'Госзадание 5,6'!F27+'Иная 5,6'!F27+'Внебюджет 5,6'!F27</f>
        <v>0</v>
      </c>
      <c r="G26" s="89">
        <f>'Госзадание 5,6'!G27+'Иная 5,6'!G27+'Внебюджет 5,6'!G27</f>
        <v>0</v>
      </c>
      <c r="H26" s="89">
        <f>'Госзадание 5,6'!H27+'Иная 5,6'!H27+'Внебюджет 5,6'!H27</f>
        <v>0</v>
      </c>
      <c r="I26" s="89">
        <f>'Госзадание 5,6'!I27+'Иная 5,6'!I27+'Внебюджет 5,6'!I27</f>
        <v>0</v>
      </c>
    </row>
    <row r="27" spans="1:9" ht="25.5" x14ac:dyDescent="0.2">
      <c r="A27" s="108" t="s">
        <v>177</v>
      </c>
      <c r="B27" s="101" t="s">
        <v>159</v>
      </c>
      <c r="C27" s="88" t="s">
        <v>178</v>
      </c>
      <c r="D27" s="88" t="s">
        <v>24</v>
      </c>
      <c r="E27" s="88"/>
      <c r="F27" s="89">
        <f>'Госзадание 5,6'!F28+'Иная 5,6'!F28+'Внебюджет 5,6'!F28</f>
        <v>0</v>
      </c>
      <c r="G27" s="89">
        <f>'Госзадание 5,6'!G28+'Иная 5,6'!G28+'Внебюджет 5,6'!G28</f>
        <v>0</v>
      </c>
      <c r="H27" s="89">
        <f>'Госзадание 5,6'!H28+'Иная 5,6'!H28+'Внебюджет 5,6'!H28</f>
        <v>0</v>
      </c>
      <c r="I27" s="89">
        <f>'Госзадание 5,6'!I28+'Иная 5,6'!I28+'Внебюджет 5,6'!I28</f>
        <v>0</v>
      </c>
    </row>
    <row r="28" spans="1:9" ht="15.75" x14ac:dyDescent="0.2">
      <c r="A28" s="108" t="s">
        <v>179</v>
      </c>
      <c r="B28" s="101" t="s">
        <v>292</v>
      </c>
      <c r="C28" s="88" t="s">
        <v>180</v>
      </c>
      <c r="D28" s="88" t="s">
        <v>24</v>
      </c>
      <c r="E28" s="88"/>
      <c r="F28" s="89">
        <f>'Госзадание 5,6'!F29+'Иная 5,6'!F29+'Внебюджет 5,6'!F29</f>
        <v>0</v>
      </c>
      <c r="G28" s="89">
        <f>'Госзадание 5,6'!G29+'Иная 5,6'!G29+'Внебюджет 5,6'!G29</f>
        <v>0</v>
      </c>
      <c r="H28" s="89">
        <f>'Госзадание 5,6'!H29+'Иная 5,6'!H29+'Внебюджет 5,6'!H29</f>
        <v>0</v>
      </c>
      <c r="I28" s="89">
        <f>'Госзадание 5,6'!I29+'Иная 5,6'!I29+'Внебюджет 5,6'!I29</f>
        <v>0</v>
      </c>
    </row>
    <row r="29" spans="1:9" ht="12.75" x14ac:dyDescent="0.2">
      <c r="A29" s="108" t="s">
        <v>181</v>
      </c>
      <c r="B29" s="99" t="s">
        <v>182</v>
      </c>
      <c r="C29" s="88" t="s">
        <v>183</v>
      </c>
      <c r="D29" s="88" t="s">
        <v>24</v>
      </c>
      <c r="E29" s="88"/>
      <c r="F29" s="89">
        <f>'Госзадание 5,6'!F30+'Иная 5,6'!F30+'Внебюджет 5,6'!F30</f>
        <v>13143260</v>
      </c>
      <c r="G29" s="89">
        <f>'Госзадание 5,6'!G30+'Иная 5,6'!G30+'Внебюджет 5,6'!G30</f>
        <v>13143260</v>
      </c>
      <c r="H29" s="89">
        <f>'Госзадание 5,6'!H30+'Иная 5,6'!H30+'Внебюджет 5,6'!H30</f>
        <v>13143260</v>
      </c>
      <c r="I29" s="89">
        <f>'Госзадание 5,6'!I30+'Иная 5,6'!I30+'Внебюджет 5,6'!I30</f>
        <v>0</v>
      </c>
    </row>
    <row r="30" spans="1:9" ht="25.5" x14ac:dyDescent="0.2">
      <c r="A30" s="108" t="s">
        <v>184</v>
      </c>
      <c r="B30" s="101" t="s">
        <v>159</v>
      </c>
      <c r="C30" s="88" t="s">
        <v>185</v>
      </c>
      <c r="D30" s="88" t="s">
        <v>24</v>
      </c>
      <c r="E30" s="88"/>
      <c r="F30" s="89">
        <f>'Госзадание 5,6'!F31+'Иная 5,6'!F31+'Внебюджет 5,6'!F31</f>
        <v>2558060</v>
      </c>
      <c r="G30" s="89">
        <f>'Госзадание 5,6'!G31+'Иная 5,6'!G31+'Внебюджет 5,6'!G31</f>
        <v>2558060</v>
      </c>
      <c r="H30" s="89">
        <f>'Госзадание 5,6'!H31+'Иная 5,6'!H31+'Внебюджет 5,6'!H31</f>
        <v>2558060</v>
      </c>
      <c r="I30" s="89">
        <f>'Госзадание 5,6'!I31+'Иная 5,6'!I31+'Внебюджет 5,6'!I31</f>
        <v>0</v>
      </c>
    </row>
    <row r="31" spans="1:9" ht="12.75" x14ac:dyDescent="0.2">
      <c r="A31" s="108"/>
      <c r="B31" s="99" t="s">
        <v>337</v>
      </c>
      <c r="C31" s="88" t="s">
        <v>344</v>
      </c>
      <c r="D31" s="88" t="s">
        <v>24</v>
      </c>
      <c r="E31" s="88"/>
      <c r="F31" s="89"/>
      <c r="G31" s="89"/>
      <c r="H31" s="89"/>
      <c r="I31" s="89"/>
    </row>
    <row r="32" spans="1:9" s="297" customFormat="1" ht="12.75" x14ac:dyDescent="0.2">
      <c r="A32" s="108"/>
      <c r="B32" s="99" t="s">
        <v>433</v>
      </c>
      <c r="C32" s="294" t="s">
        <v>436</v>
      </c>
      <c r="D32" s="294"/>
      <c r="E32" s="294"/>
      <c r="F32" s="298"/>
      <c r="G32" s="298"/>
      <c r="H32" s="298"/>
      <c r="I32" s="298"/>
    </row>
    <row r="33" spans="1:9" ht="12.75" x14ac:dyDescent="0.2">
      <c r="A33" s="108" t="s">
        <v>186</v>
      </c>
      <c r="B33" s="101" t="s">
        <v>187</v>
      </c>
      <c r="C33" s="88" t="s">
        <v>188</v>
      </c>
      <c r="D33" s="88" t="s">
        <v>24</v>
      </c>
      <c r="E33" s="88"/>
      <c r="F33" s="89">
        <f>'Госзадание 5,6'!F34+'Иная 5,6'!F34+'Внебюджет 5,6'!F34</f>
        <v>10585200</v>
      </c>
      <c r="G33" s="89">
        <f>'Госзадание 5,6'!G34+'Иная 5,6'!G34+'Внебюджет 5,6'!G34</f>
        <v>10585200</v>
      </c>
      <c r="H33" s="89">
        <f>'Госзадание 5,6'!H34+'Иная 5,6'!H34+'Внебюджет 5,6'!H34</f>
        <v>10585200</v>
      </c>
      <c r="I33" s="89">
        <f>'Госзадание 5,6'!I34+'Иная 5,6'!I34+'Внебюджет 5,6'!I34</f>
        <v>0</v>
      </c>
    </row>
    <row r="34" spans="1:9" ht="41.25" x14ac:dyDescent="0.2">
      <c r="A34" s="108" t="s">
        <v>10</v>
      </c>
      <c r="B34" s="109" t="s">
        <v>294</v>
      </c>
      <c r="C34" s="88" t="s">
        <v>190</v>
      </c>
      <c r="D34" s="88" t="s">
        <v>24</v>
      </c>
      <c r="E34" s="88"/>
      <c r="F34" s="89">
        <f>'Госзадание 5,6'!F35+'Иная 5,6'!F35+'Внебюджет 5,6'!F35</f>
        <v>11279985</v>
      </c>
      <c r="G34" s="89">
        <f>'Госзадание 5,6'!G35+'Иная 5,6'!G35+'Внебюджет 5,6'!G35</f>
        <v>10610855</v>
      </c>
      <c r="H34" s="89">
        <f>'Госзадание 5,6'!H35+'Иная 5,6'!H35+'Внебюджет 5,6'!H35</f>
        <v>10610855</v>
      </c>
      <c r="I34" s="89">
        <f>'Госзадание 5,6'!I35+'Иная 5,6'!I35+'Внебюджет 5,6'!I35</f>
        <v>0</v>
      </c>
    </row>
    <row r="35" spans="1:9" ht="12.75" x14ac:dyDescent="0.2">
      <c r="A35" s="496"/>
      <c r="B35" s="103" t="s">
        <v>191</v>
      </c>
      <c r="C35" s="400" t="s">
        <v>192</v>
      </c>
      <c r="D35" s="400" t="s">
        <v>506</v>
      </c>
      <c r="E35" s="88"/>
      <c r="F35" s="498">
        <f>'Госзадание 5,6'!F36+'Иная 5,6'!F36+'Внебюджет 5,6'!F36</f>
        <v>11279985</v>
      </c>
      <c r="G35" s="498">
        <f>'Госзадание 5,6'!G36+'Иная 5,6'!G36+'Внебюджет 5,6'!G36</f>
        <v>10610855</v>
      </c>
      <c r="H35" s="498">
        <f>'Госзадание 5,6'!H36+'Иная 5,6'!H36+'Внебюджет 5,6'!H36</f>
        <v>10610855</v>
      </c>
      <c r="I35" s="498">
        <f>'Госзадание 5,6'!I36+'Иная 5,6'!I36+'Внебюджет 5,6'!I36</f>
        <v>0</v>
      </c>
    </row>
    <row r="36" spans="1:9" ht="12.75" x14ac:dyDescent="0.2">
      <c r="A36" s="497"/>
      <c r="B36" s="103"/>
      <c r="C36" s="400"/>
      <c r="D36" s="400"/>
      <c r="E36" s="88"/>
      <c r="F36" s="498">
        <f>'Госзадание 5,6'!F37+'Иная 5,6'!F37+'Внебюджет 5,6'!F37</f>
        <v>0</v>
      </c>
      <c r="G36" s="498">
        <f>'Госзадание 5,6'!G37+'Иная 5,6'!G37+'Внебюджет 5,6'!G37</f>
        <v>0</v>
      </c>
      <c r="H36" s="498">
        <f>'Госзадание 5,6'!H37+'Иная 5,6'!H37+'Внебюджет 5,6'!H37</f>
        <v>0</v>
      </c>
      <c r="I36" s="498">
        <f>'Госзадание 5,6'!I37+'Иная 5,6'!I37+'Внебюджет 5,6'!I37</f>
        <v>0</v>
      </c>
    </row>
    <row r="37" spans="1:9" ht="38.25" x14ac:dyDescent="0.2">
      <c r="A37" s="108" t="s">
        <v>11</v>
      </c>
      <c r="B37" s="109" t="s">
        <v>193</v>
      </c>
      <c r="C37" s="88" t="s">
        <v>194</v>
      </c>
      <c r="D37" s="88" t="s">
        <v>24</v>
      </c>
      <c r="E37" s="88"/>
      <c r="F37" s="110">
        <f>'Госзадание 5,6'!F38+'Иная 5,6'!F38+'Внебюджет 5,6'!F38</f>
        <v>10585200</v>
      </c>
      <c r="G37" s="89">
        <f>'Госзадание 5,6'!G38+'Иная 5,6'!G38+'Внебюджет 5,6'!G38</f>
        <v>10585200</v>
      </c>
      <c r="H37" s="89">
        <f>'Госзадание 5,6'!H38+'Иная 5,6'!H38+'Внебюджет 5,6'!H38</f>
        <v>10585200</v>
      </c>
      <c r="I37" s="89">
        <f>'Госзадание 5,6'!I38+'Иная 5,6'!I38+'Внебюджет 5,6'!I38</f>
        <v>0</v>
      </c>
    </row>
    <row r="38" spans="1:9" ht="12.75" x14ac:dyDescent="0.2">
      <c r="A38" s="496"/>
      <c r="B38" s="103" t="s">
        <v>191</v>
      </c>
      <c r="C38" s="400" t="s">
        <v>195</v>
      </c>
      <c r="D38" s="400" t="s">
        <v>506</v>
      </c>
      <c r="E38" s="88"/>
      <c r="F38" s="498">
        <f>'Госзадание 5,6'!F39+'Иная 5,6'!F39+'Внебюджет 5,6'!F39</f>
        <v>10585200</v>
      </c>
      <c r="G38" s="498">
        <f>'Госзадание 5,6'!G39+'Иная 5,6'!G39+'Внебюджет 5,6'!G39</f>
        <v>10585200</v>
      </c>
      <c r="H38" s="498">
        <f>'Госзадание 5,6'!H39+'Иная 5,6'!H39+'Внебюджет 5,6'!H39</f>
        <v>10585200</v>
      </c>
      <c r="I38" s="498">
        <f>'Госзадание 5,6'!I39+'Иная 5,6'!I39+'Внебюджет 5,6'!I39</f>
        <v>0</v>
      </c>
    </row>
    <row r="39" spans="1:9" ht="12.75" x14ac:dyDescent="0.2">
      <c r="A39" s="497"/>
      <c r="B39" s="103"/>
      <c r="C39" s="400"/>
      <c r="D39" s="400"/>
      <c r="E39" s="88"/>
      <c r="F39" s="498">
        <f>'Госзадание 5,6'!F40+'Иная 5,6'!F40+'Внебюджет 5,6'!F40</f>
        <v>0</v>
      </c>
      <c r="G39" s="498">
        <f>'Госзадание 5,6'!G40+'Иная 5,6'!G40+'Внебюджет 5,6'!G40</f>
        <v>0</v>
      </c>
      <c r="H39" s="498">
        <f>'Госзадание 5,6'!H40+'Иная 5,6'!H40+'Внебюджет 5,6'!H40</f>
        <v>0</v>
      </c>
      <c r="I39" s="498">
        <f>'Госзадание 5,6'!I40+'Иная 5,6'!I40+'Внебюджет 5,6'!I40</f>
        <v>0</v>
      </c>
    </row>
    <row r="41" spans="1:9" s="1" customFormat="1" ht="15" x14ac:dyDescent="0.25">
      <c r="B41" s="91" t="s">
        <v>472</v>
      </c>
      <c r="C41" s="499" t="s">
        <v>224</v>
      </c>
      <c r="D41" s="499"/>
      <c r="E41" s="225"/>
      <c r="F41" s="82" t="s">
        <v>223</v>
      </c>
      <c r="G41" s="500" t="s">
        <v>473</v>
      </c>
      <c r="H41" s="500"/>
    </row>
    <row r="42" spans="1:9" s="1" customFormat="1" ht="15" x14ac:dyDescent="0.25">
      <c r="B42" s="91"/>
      <c r="C42" s="501"/>
      <c r="D42" s="501"/>
      <c r="E42" s="111"/>
      <c r="F42" s="111" t="s">
        <v>17</v>
      </c>
      <c r="G42" s="501" t="s">
        <v>18</v>
      </c>
      <c r="H42" s="501"/>
    </row>
    <row r="43" spans="1:9" ht="15" x14ac:dyDescent="0.25">
      <c r="B43" s="91" t="s">
        <v>316</v>
      </c>
      <c r="C43" s="504" t="s">
        <v>313</v>
      </c>
      <c r="D43" s="504"/>
      <c r="E43" s="224"/>
      <c r="F43" s="223" t="s">
        <v>448</v>
      </c>
      <c r="G43" s="500" t="s">
        <v>314</v>
      </c>
      <c r="H43" s="500"/>
      <c r="I43" s="22"/>
    </row>
    <row r="44" spans="1:9" s="1" customFormat="1" ht="8.25" x14ac:dyDescent="0.15">
      <c r="C44" s="501" t="s">
        <v>196</v>
      </c>
      <c r="D44" s="501"/>
      <c r="E44" s="111"/>
      <c r="F44" s="111" t="s">
        <v>197</v>
      </c>
      <c r="G44" s="501" t="s">
        <v>198</v>
      </c>
      <c r="H44" s="501"/>
      <c r="I44" s="78"/>
    </row>
    <row r="45" spans="1:9" s="1" customFormat="1" ht="8.25" x14ac:dyDescent="0.15">
      <c r="B45" s="1" t="s">
        <v>479</v>
      </c>
      <c r="C45" s="2"/>
    </row>
    <row r="46" spans="1:9" ht="15" x14ac:dyDescent="0.25">
      <c r="B46" s="507" t="s">
        <v>514</v>
      </c>
      <c r="C46" s="507"/>
    </row>
    <row r="50" spans="1:9" x14ac:dyDescent="0.2">
      <c r="A50" s="506"/>
      <c r="B50" s="450"/>
    </row>
    <row r="51" spans="1:9" s="1" customFormat="1" ht="8.25" x14ac:dyDescent="0.15">
      <c r="A51" s="390"/>
      <c r="B51" s="390"/>
    </row>
    <row r="52" spans="1:9" s="1" customFormat="1" ht="8.25" x14ac:dyDescent="0.15">
      <c r="A52" s="2"/>
      <c r="B52" s="2"/>
    </row>
    <row r="53" spans="1:9" x14ac:dyDescent="0.2">
      <c r="A53" s="66"/>
      <c r="B53" s="81"/>
      <c r="C53" s="22"/>
      <c r="D53" s="22"/>
      <c r="E53" s="22"/>
    </row>
    <row r="54" spans="1:9" s="1" customFormat="1" ht="8.25" x14ac:dyDescent="0.15">
      <c r="A54" s="26"/>
      <c r="B54" s="26"/>
    </row>
    <row r="56" spans="1:9" x14ac:dyDescent="0.2">
      <c r="A56" s="505"/>
      <c r="B56" s="505"/>
    </row>
    <row r="59" spans="1:9" s="29" customFormat="1" ht="10.5" x14ac:dyDescent="0.2">
      <c r="A59" s="388" t="s">
        <v>437</v>
      </c>
      <c r="B59" s="388"/>
      <c r="C59" s="388"/>
      <c r="D59" s="388"/>
      <c r="E59" s="388"/>
      <c r="F59" s="388"/>
      <c r="G59" s="388"/>
      <c r="H59" s="388"/>
      <c r="I59" s="388"/>
    </row>
    <row r="60" spans="1:9" s="29" customFormat="1" ht="54.75" customHeight="1" x14ac:dyDescent="0.2">
      <c r="A60" s="510" t="s">
        <v>438</v>
      </c>
      <c r="B60" s="510"/>
      <c r="C60" s="510"/>
      <c r="D60" s="510"/>
      <c r="E60" s="510"/>
      <c r="F60" s="510"/>
      <c r="G60" s="510"/>
      <c r="H60" s="510"/>
      <c r="I60" s="510"/>
    </row>
    <row r="61" spans="1:9" s="13" customFormat="1" ht="33.75" customHeight="1" x14ac:dyDescent="0.2">
      <c r="A61" s="511" t="s">
        <v>439</v>
      </c>
      <c r="B61" s="511"/>
      <c r="C61" s="511"/>
      <c r="D61" s="511"/>
      <c r="E61" s="511"/>
      <c r="F61" s="511"/>
      <c r="G61" s="511"/>
      <c r="H61" s="511"/>
      <c r="I61" s="511"/>
    </row>
    <row r="62" spans="1:9" s="13" customFormat="1" ht="55.5" customHeight="1" x14ac:dyDescent="0.2">
      <c r="A62" s="508" t="s">
        <v>214</v>
      </c>
      <c r="B62" s="509"/>
      <c r="C62" s="509"/>
      <c r="D62" s="509"/>
      <c r="E62" s="509"/>
      <c r="F62" s="509"/>
      <c r="G62" s="509"/>
      <c r="H62" s="509"/>
      <c r="I62" s="509"/>
    </row>
    <row r="63" spans="1:9" s="13" customFormat="1" ht="21.75" customHeight="1" x14ac:dyDescent="0.2">
      <c r="A63" s="502" t="s">
        <v>215</v>
      </c>
      <c r="B63" s="502"/>
      <c r="C63" s="502"/>
      <c r="D63" s="502"/>
      <c r="E63" s="502"/>
      <c r="F63" s="502"/>
      <c r="G63" s="502"/>
      <c r="H63" s="502"/>
      <c r="I63" s="502"/>
    </row>
    <row r="64" spans="1:9" s="13" customFormat="1" ht="10.5" x14ac:dyDescent="0.2">
      <c r="A64" s="8" t="s">
        <v>216</v>
      </c>
    </row>
    <row r="65" spans="1:9" s="13" customFormat="1" ht="10.5" x14ac:dyDescent="0.2">
      <c r="A65" s="8" t="s">
        <v>217</v>
      </c>
    </row>
    <row r="66" spans="1:9" s="13" customFormat="1" ht="10.5" x14ac:dyDescent="0.2">
      <c r="A66" s="8" t="s">
        <v>218</v>
      </c>
    </row>
    <row r="67" spans="1:9" s="13" customFormat="1" ht="22.5" customHeight="1" x14ac:dyDescent="0.2">
      <c r="A67" s="502" t="s">
        <v>219</v>
      </c>
      <c r="B67" s="503"/>
      <c r="C67" s="503"/>
      <c r="D67" s="503"/>
      <c r="E67" s="503"/>
      <c r="F67" s="503"/>
      <c r="G67" s="503"/>
      <c r="H67" s="503"/>
      <c r="I67" s="503"/>
    </row>
  </sheetData>
  <mergeCells count="40">
    <mergeCell ref="C42:D42"/>
    <mergeCell ref="G42:H42"/>
    <mergeCell ref="A67:I67"/>
    <mergeCell ref="C43:D43"/>
    <mergeCell ref="C44:D44"/>
    <mergeCell ref="A56:B56"/>
    <mergeCell ref="A50:B50"/>
    <mergeCell ref="A51:B51"/>
    <mergeCell ref="B46:C46"/>
    <mergeCell ref="A59:I59"/>
    <mergeCell ref="A62:I62"/>
    <mergeCell ref="A63:I63"/>
    <mergeCell ref="G43:H43"/>
    <mergeCell ref="G44:H44"/>
    <mergeCell ref="A60:I60"/>
    <mergeCell ref="A61:I61"/>
    <mergeCell ref="C41:D41"/>
    <mergeCell ref="G41:H41"/>
    <mergeCell ref="H38:H39"/>
    <mergeCell ref="I38:I39"/>
    <mergeCell ref="H35:H36"/>
    <mergeCell ref="I35:I36"/>
    <mergeCell ref="A35:A36"/>
    <mergeCell ref="C35:C36"/>
    <mergeCell ref="D35:D36"/>
    <mergeCell ref="F35:F36"/>
    <mergeCell ref="G35:G36"/>
    <mergeCell ref="A38:A39"/>
    <mergeCell ref="C38:C39"/>
    <mergeCell ref="D38:D39"/>
    <mergeCell ref="F38:F39"/>
    <mergeCell ref="G38:G39"/>
    <mergeCell ref="I4:I5"/>
    <mergeCell ref="B1:I1"/>
    <mergeCell ref="A3:A5"/>
    <mergeCell ref="B3:B5"/>
    <mergeCell ref="C3:C5"/>
    <mergeCell ref="D3:D5"/>
    <mergeCell ref="F3:I3"/>
    <mergeCell ref="E3:E5"/>
  </mergeCells>
  <pageMargins left="0.59055118110236227" right="0.51181102362204722" top="0.19685039370078741" bottom="0.11811023622047245" header="0" footer="0"/>
  <pageSetup paperSize="9" orientation="landscape" r:id="rId1"/>
  <headerFooter alignWithMargins="0">
    <oddHeader xml:space="preserve">&amp;R&amp;"Times New Roman,обычный"&amp;7
</oddHeader>
  </headerFooter>
  <rowBreaks count="1" manualBreakCount="1">
    <brk id="18"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R69"/>
  <sheetViews>
    <sheetView zoomScaleNormal="100" zoomScaleSheetLayoutView="110" workbookViewId="0">
      <selection activeCell="F8" sqref="F8"/>
    </sheetView>
  </sheetViews>
  <sheetFormatPr defaultColWidth="0.85546875" defaultRowHeight="11.25" x14ac:dyDescent="0.2"/>
  <cols>
    <col min="1" max="1" width="8.7109375" style="9" customWidth="1"/>
    <col min="2" max="2" width="63.42578125" style="9" bestFit="1" customWidth="1"/>
    <col min="3" max="3" width="8.7109375" style="9" customWidth="1"/>
    <col min="4" max="4" width="6.5703125" style="9" customWidth="1"/>
    <col min="5" max="5" width="8.5703125" style="9" customWidth="1"/>
    <col min="6" max="6" width="10.5703125" style="16" customWidth="1"/>
    <col min="7" max="7" width="9.85546875" style="16" customWidth="1"/>
    <col min="8" max="8" width="10.85546875" style="16" customWidth="1"/>
    <col min="9" max="9" width="12.42578125" style="16" customWidth="1"/>
    <col min="10" max="10" width="10.5703125" style="9" customWidth="1"/>
    <col min="11" max="11" width="9.85546875" style="9" customWidth="1"/>
    <col min="12" max="12" width="10.85546875" style="9" customWidth="1"/>
    <col min="13" max="13" width="12.42578125" style="9" customWidth="1"/>
    <col min="14" max="14" width="10.5703125" style="9" customWidth="1"/>
    <col min="15" max="15" width="9.85546875" style="9" customWidth="1"/>
    <col min="16" max="16" width="10.85546875" style="9" customWidth="1"/>
    <col min="17" max="17" width="12.42578125" style="9" customWidth="1"/>
    <col min="18" max="16384" width="0.85546875" style="9"/>
  </cols>
  <sheetData>
    <row r="1" spans="1:18" x14ac:dyDescent="0.2">
      <c r="A1" s="439" t="s">
        <v>266</v>
      </c>
      <c r="B1" s="439"/>
      <c r="C1" s="439"/>
      <c r="D1" s="439"/>
      <c r="E1" s="439"/>
      <c r="F1" s="439"/>
      <c r="G1" s="439"/>
      <c r="H1" s="439"/>
      <c r="I1" s="439"/>
    </row>
    <row r="2" spans="1:18" s="16" customFormat="1" ht="13.5" customHeight="1" x14ac:dyDescent="0.15">
      <c r="B2" s="439" t="s">
        <v>222</v>
      </c>
      <c r="C2" s="439"/>
      <c r="D2" s="439"/>
      <c r="E2" s="439"/>
      <c r="F2" s="439"/>
      <c r="G2" s="439"/>
      <c r="H2" s="439"/>
      <c r="I2" s="439"/>
    </row>
    <row r="4" spans="1:18" ht="11.25" customHeight="1" x14ac:dyDescent="0.2">
      <c r="A4" s="528" t="s">
        <v>135</v>
      </c>
      <c r="B4" s="440" t="s">
        <v>0</v>
      </c>
      <c r="C4" s="443" t="s">
        <v>136</v>
      </c>
      <c r="D4" s="443" t="s">
        <v>137</v>
      </c>
      <c r="E4" s="493" t="s">
        <v>333</v>
      </c>
      <c r="F4" s="446" t="s">
        <v>8</v>
      </c>
      <c r="G4" s="447"/>
      <c r="H4" s="447"/>
      <c r="I4" s="447"/>
      <c r="J4" s="481" t="s">
        <v>297</v>
      </c>
      <c r="K4" s="482"/>
      <c r="L4" s="482"/>
      <c r="M4" s="482"/>
      <c r="N4" s="414" t="s">
        <v>513</v>
      </c>
      <c r="O4" s="415"/>
      <c r="P4" s="415"/>
      <c r="Q4" s="415"/>
    </row>
    <row r="5" spans="1:18" ht="11.25" customHeight="1" x14ac:dyDescent="0.2">
      <c r="A5" s="529"/>
      <c r="B5" s="441"/>
      <c r="C5" s="444"/>
      <c r="D5" s="444"/>
      <c r="E5" s="494"/>
      <c r="F5" s="146" t="s">
        <v>455</v>
      </c>
      <c r="G5" s="146" t="s">
        <v>480</v>
      </c>
      <c r="H5" s="146" t="s">
        <v>497</v>
      </c>
      <c r="I5" s="448" t="s">
        <v>7</v>
      </c>
      <c r="J5" s="196" t="s">
        <v>455</v>
      </c>
      <c r="K5" s="196" t="s">
        <v>480</v>
      </c>
      <c r="L5" s="196" t="s">
        <v>497</v>
      </c>
      <c r="M5" s="524" t="s">
        <v>7</v>
      </c>
      <c r="N5" s="205" t="s">
        <v>455</v>
      </c>
      <c r="O5" s="205" t="s">
        <v>480</v>
      </c>
      <c r="P5" s="205" t="s">
        <v>497</v>
      </c>
      <c r="Q5" s="517" t="s">
        <v>7</v>
      </c>
    </row>
    <row r="6" spans="1:18" ht="66.75" customHeight="1" x14ac:dyDescent="0.2">
      <c r="A6" s="530"/>
      <c r="B6" s="442"/>
      <c r="C6" s="445"/>
      <c r="D6" s="445"/>
      <c r="E6" s="495"/>
      <c r="F6" s="147" t="s">
        <v>138</v>
      </c>
      <c r="G6" s="147" t="s">
        <v>139</v>
      </c>
      <c r="H6" s="147" t="s">
        <v>140</v>
      </c>
      <c r="I6" s="449"/>
      <c r="J6" s="197" t="s">
        <v>138</v>
      </c>
      <c r="K6" s="197" t="s">
        <v>139</v>
      </c>
      <c r="L6" s="197" t="s">
        <v>140</v>
      </c>
      <c r="M6" s="525"/>
      <c r="N6" s="206" t="s">
        <v>138</v>
      </c>
      <c r="O6" s="206" t="s">
        <v>139</v>
      </c>
      <c r="P6" s="206" t="s">
        <v>140</v>
      </c>
      <c r="Q6" s="518"/>
    </row>
    <row r="7" spans="1:18" ht="12" thickBot="1" x14ac:dyDescent="0.25">
      <c r="A7" s="50" t="s">
        <v>9</v>
      </c>
      <c r="B7" s="50" t="s">
        <v>10</v>
      </c>
      <c r="C7" s="14" t="s">
        <v>11</v>
      </c>
      <c r="D7" s="14" t="s">
        <v>12</v>
      </c>
      <c r="E7" s="112" t="s">
        <v>332</v>
      </c>
      <c r="F7" s="148" t="s">
        <v>13</v>
      </c>
      <c r="G7" s="148" t="s">
        <v>14</v>
      </c>
      <c r="H7" s="148" t="s">
        <v>15</v>
      </c>
      <c r="I7" s="148" t="s">
        <v>16</v>
      </c>
      <c r="J7" s="198" t="s">
        <v>13</v>
      </c>
      <c r="K7" s="198" t="s">
        <v>14</v>
      </c>
      <c r="L7" s="198" t="s">
        <v>15</v>
      </c>
      <c r="M7" s="198" t="s">
        <v>16</v>
      </c>
      <c r="N7" s="207" t="s">
        <v>13</v>
      </c>
      <c r="O7" s="207" t="s">
        <v>14</v>
      </c>
      <c r="P7" s="207" t="s">
        <v>15</v>
      </c>
      <c r="Q7" s="207" t="s">
        <v>16</v>
      </c>
    </row>
    <row r="8" spans="1:18" ht="12.75" customHeight="1" x14ac:dyDescent="0.2">
      <c r="A8" s="38">
        <v>1</v>
      </c>
      <c r="B8" s="58" t="s">
        <v>141</v>
      </c>
      <c r="C8" s="59" t="s">
        <v>142</v>
      </c>
      <c r="D8" s="46" t="s">
        <v>24</v>
      </c>
      <c r="E8" s="77"/>
      <c r="F8" s="192">
        <f t="shared" ref="F8:I11" si="0">J8+N8</f>
        <v>8345600</v>
      </c>
      <c r="G8" s="192">
        <f t="shared" si="0"/>
        <v>7676470</v>
      </c>
      <c r="H8" s="192">
        <f t="shared" si="0"/>
        <v>7676470</v>
      </c>
      <c r="I8" s="192">
        <f t="shared" si="0"/>
        <v>0</v>
      </c>
      <c r="J8" s="199">
        <f>J9+J10+J11+J16</f>
        <v>8115830</v>
      </c>
      <c r="K8" s="199">
        <f t="shared" ref="K8:L8" si="1">K9+K10+K11+K16</f>
        <v>7436990</v>
      </c>
      <c r="L8" s="199">
        <f t="shared" si="1"/>
        <v>7436990</v>
      </c>
      <c r="M8" s="200"/>
      <c r="N8" s="208">
        <f>N9+N10+N11+N16</f>
        <v>229770</v>
      </c>
      <c r="O8" s="208">
        <f t="shared" ref="O8" si="2">O9+O10+O11+O16</f>
        <v>239480</v>
      </c>
      <c r="P8" s="208">
        <f t="shared" ref="P8" si="3">P9+P10+P11+P16</f>
        <v>239480</v>
      </c>
      <c r="Q8" s="209"/>
      <c r="R8" s="195"/>
    </row>
    <row r="9" spans="1:18" ht="90" customHeight="1" x14ac:dyDescent="0.2">
      <c r="A9" s="34" t="s">
        <v>143</v>
      </c>
      <c r="B9" s="60" t="s">
        <v>145</v>
      </c>
      <c r="C9" s="33" t="s">
        <v>144</v>
      </c>
      <c r="D9" s="35" t="s">
        <v>24</v>
      </c>
      <c r="E9" s="35"/>
      <c r="F9" s="192">
        <f t="shared" si="0"/>
        <v>0</v>
      </c>
      <c r="G9" s="192">
        <f t="shared" si="0"/>
        <v>0</v>
      </c>
      <c r="H9" s="192">
        <f t="shared" si="0"/>
        <v>0</v>
      </c>
      <c r="I9" s="192">
        <f t="shared" si="0"/>
        <v>0</v>
      </c>
      <c r="J9" s="351"/>
      <c r="K9" s="351"/>
      <c r="L9" s="351"/>
      <c r="M9" s="202"/>
      <c r="N9" s="210"/>
      <c r="O9" s="210"/>
      <c r="P9" s="210"/>
      <c r="Q9" s="211"/>
      <c r="R9" s="195"/>
    </row>
    <row r="10" spans="1:18" ht="24" customHeight="1" x14ac:dyDescent="0.2">
      <c r="A10" s="34" t="s">
        <v>146</v>
      </c>
      <c r="B10" s="60" t="s">
        <v>148</v>
      </c>
      <c r="C10" s="33" t="s">
        <v>147</v>
      </c>
      <c r="D10" s="35" t="s">
        <v>24</v>
      </c>
      <c r="E10" s="35"/>
      <c r="F10" s="192">
        <f t="shared" si="0"/>
        <v>0</v>
      </c>
      <c r="G10" s="192">
        <f t="shared" si="0"/>
        <v>0</v>
      </c>
      <c r="H10" s="192">
        <f t="shared" si="0"/>
        <v>0</v>
      </c>
      <c r="I10" s="192">
        <f t="shared" si="0"/>
        <v>0</v>
      </c>
      <c r="J10" s="351"/>
      <c r="K10" s="351"/>
      <c r="L10" s="351"/>
      <c r="M10" s="202"/>
      <c r="N10" s="210"/>
      <c r="O10" s="210"/>
      <c r="P10" s="210"/>
      <c r="Q10" s="211"/>
      <c r="R10" s="195"/>
    </row>
    <row r="11" spans="1:18" ht="24" customHeight="1" x14ac:dyDescent="0.2">
      <c r="A11" s="34" t="s">
        <v>149</v>
      </c>
      <c r="B11" s="60" t="s">
        <v>153</v>
      </c>
      <c r="C11" s="33" t="s">
        <v>151</v>
      </c>
      <c r="D11" s="35" t="s">
        <v>24</v>
      </c>
      <c r="E11" s="35"/>
      <c r="F11" s="192">
        <f t="shared" si="0"/>
        <v>0</v>
      </c>
      <c r="G11" s="192">
        <f t="shared" si="0"/>
        <v>0</v>
      </c>
      <c r="H11" s="192">
        <f t="shared" si="0"/>
        <v>0</v>
      </c>
      <c r="I11" s="192">
        <f t="shared" si="0"/>
        <v>0</v>
      </c>
      <c r="J11" s="351">
        <f>J12+J15</f>
        <v>0</v>
      </c>
      <c r="K11" s="351">
        <f t="shared" ref="K11:L11" si="4">K12+K15</f>
        <v>0</v>
      </c>
      <c r="L11" s="351">
        <f t="shared" si="4"/>
        <v>0</v>
      </c>
      <c r="M11" s="351"/>
      <c r="N11" s="386">
        <f>N12+N15</f>
        <v>0</v>
      </c>
      <c r="O11" s="386">
        <f t="shared" ref="O11:P11" si="5">O12+O15</f>
        <v>0</v>
      </c>
      <c r="P11" s="386">
        <f t="shared" si="5"/>
        <v>0</v>
      </c>
      <c r="Q11" s="211"/>
      <c r="R11" s="195"/>
    </row>
    <row r="12" spans="1:18" ht="24" customHeight="1" x14ac:dyDescent="0.2">
      <c r="A12" s="34" t="s">
        <v>334</v>
      </c>
      <c r="B12" s="235" t="s">
        <v>335</v>
      </c>
      <c r="C12" s="80" t="s">
        <v>336</v>
      </c>
      <c r="D12" s="80" t="s">
        <v>24</v>
      </c>
      <c r="E12" s="80" t="s">
        <v>24</v>
      </c>
      <c r="F12" s="192"/>
      <c r="G12" s="192"/>
      <c r="H12" s="192"/>
      <c r="I12" s="192"/>
      <c r="J12" s="201"/>
      <c r="K12" s="201"/>
      <c r="L12" s="201"/>
      <c r="M12" s="202"/>
      <c r="N12" s="210"/>
      <c r="O12" s="210"/>
      <c r="P12" s="210"/>
      <c r="Q12" s="211"/>
      <c r="R12" s="195"/>
    </row>
    <row r="13" spans="1:18" ht="24" customHeight="1" x14ac:dyDescent="0.2">
      <c r="A13" s="34"/>
      <c r="B13" s="235" t="s">
        <v>337</v>
      </c>
      <c r="C13" s="80" t="s">
        <v>338</v>
      </c>
      <c r="D13" s="80" t="s">
        <v>24</v>
      </c>
      <c r="E13" s="80"/>
      <c r="F13" s="192"/>
      <c r="G13" s="192"/>
      <c r="H13" s="192"/>
      <c r="I13" s="192"/>
      <c r="J13" s="201"/>
      <c r="K13" s="201"/>
      <c r="L13" s="201"/>
      <c r="M13" s="202"/>
      <c r="N13" s="210"/>
      <c r="O13" s="210"/>
      <c r="P13" s="210"/>
      <c r="Q13" s="211"/>
      <c r="R13" s="195"/>
    </row>
    <row r="14" spans="1:18" s="297" customFormat="1" ht="24" customHeight="1" x14ac:dyDescent="0.2">
      <c r="A14" s="34"/>
      <c r="B14" s="235" t="s">
        <v>433</v>
      </c>
      <c r="C14" s="80" t="s">
        <v>434</v>
      </c>
      <c r="D14" s="80"/>
      <c r="E14" s="80"/>
      <c r="F14" s="192"/>
      <c r="G14" s="192"/>
      <c r="H14" s="192"/>
      <c r="I14" s="192"/>
      <c r="J14" s="201"/>
      <c r="K14" s="201"/>
      <c r="L14" s="201"/>
      <c r="M14" s="202"/>
      <c r="N14" s="210"/>
      <c r="O14" s="210"/>
      <c r="P14" s="210"/>
      <c r="Q14" s="211"/>
      <c r="R14" s="195"/>
    </row>
    <row r="15" spans="1:18" ht="24" customHeight="1" x14ac:dyDescent="0.2">
      <c r="A15" s="34" t="s">
        <v>339</v>
      </c>
      <c r="B15" s="235" t="s">
        <v>340</v>
      </c>
      <c r="C15" s="80" t="s">
        <v>341</v>
      </c>
      <c r="D15" s="80" t="s">
        <v>24</v>
      </c>
      <c r="E15" s="80" t="s">
        <v>24</v>
      </c>
      <c r="F15" s="192"/>
      <c r="G15" s="192"/>
      <c r="H15" s="192"/>
      <c r="I15" s="192"/>
      <c r="J15" s="201"/>
      <c r="K15" s="201"/>
      <c r="L15" s="201"/>
      <c r="M15" s="202"/>
      <c r="N15" s="210"/>
      <c r="O15" s="210"/>
      <c r="P15" s="210"/>
      <c r="Q15" s="211"/>
      <c r="R15" s="195"/>
    </row>
    <row r="16" spans="1:18" ht="38.25" customHeight="1" x14ac:dyDescent="0.2">
      <c r="A16" s="34" t="s">
        <v>150</v>
      </c>
      <c r="B16" s="60" t="s">
        <v>154</v>
      </c>
      <c r="C16" s="33" t="s">
        <v>152</v>
      </c>
      <c r="D16" s="35" t="s">
        <v>24</v>
      </c>
      <c r="E16" s="35"/>
      <c r="F16" s="192">
        <f>J16+N16</f>
        <v>8345600</v>
      </c>
      <c r="G16" s="192">
        <f>K16+O16</f>
        <v>7676470</v>
      </c>
      <c r="H16" s="192">
        <f>L16+P16</f>
        <v>7676470</v>
      </c>
      <c r="I16" s="192">
        <f t="shared" ref="I16:I29" si="6">M16+Q16</f>
        <v>0</v>
      </c>
      <c r="J16" s="201">
        <f>J17+J24+J30</f>
        <v>8115830</v>
      </c>
      <c r="K16" s="201">
        <f t="shared" ref="K16:L16" si="7">K17+K24+K30</f>
        <v>7436990</v>
      </c>
      <c r="L16" s="201">
        <f t="shared" si="7"/>
        <v>7436990</v>
      </c>
      <c r="M16" s="202"/>
      <c r="N16" s="210">
        <f>N17+N24+N30</f>
        <v>229770</v>
      </c>
      <c r="O16" s="210">
        <f t="shared" ref="O16" si="8">O17+O24+O30</f>
        <v>239480</v>
      </c>
      <c r="P16" s="210">
        <f t="shared" ref="P16" si="9">P17+P24+P30</f>
        <v>239480</v>
      </c>
      <c r="Q16" s="211"/>
      <c r="R16" s="195"/>
    </row>
    <row r="17" spans="1:18" ht="34.5" customHeight="1" x14ac:dyDescent="0.2">
      <c r="A17" s="34" t="s">
        <v>155</v>
      </c>
      <c r="B17" s="61" t="s">
        <v>157</v>
      </c>
      <c r="C17" s="33" t="s">
        <v>156</v>
      </c>
      <c r="D17" s="35" t="s">
        <v>24</v>
      </c>
      <c r="E17" s="35"/>
      <c r="F17" s="192">
        <f t="shared" ref="F17:F29" si="10">J17+N17</f>
        <v>8345600</v>
      </c>
      <c r="G17" s="192">
        <f t="shared" ref="G17:G29" si="11">K17+O17</f>
        <v>7676470</v>
      </c>
      <c r="H17" s="192">
        <f t="shared" ref="H17:H29" si="12">L17+P17</f>
        <v>7676470</v>
      </c>
      <c r="I17" s="192">
        <f t="shared" si="6"/>
        <v>0</v>
      </c>
      <c r="J17" s="201">
        <f>J18+J19</f>
        <v>8115830</v>
      </c>
      <c r="K17" s="201">
        <f t="shared" ref="K17:L17" si="13">K18+K19</f>
        <v>7436990</v>
      </c>
      <c r="L17" s="201">
        <f t="shared" si="13"/>
        <v>7436990</v>
      </c>
      <c r="M17" s="202"/>
      <c r="N17" s="210">
        <f t="shared" ref="N17" si="14">N18+N19</f>
        <v>229770</v>
      </c>
      <c r="O17" s="210">
        <f t="shared" ref="O17" si="15">O18+O19</f>
        <v>239480</v>
      </c>
      <c r="P17" s="210">
        <f t="shared" ref="P17" si="16">P18+P19</f>
        <v>239480</v>
      </c>
      <c r="Q17" s="211"/>
      <c r="R17" s="195"/>
    </row>
    <row r="18" spans="1:18" ht="24" customHeight="1" x14ac:dyDescent="0.2">
      <c r="A18" s="34" t="s">
        <v>158</v>
      </c>
      <c r="B18" s="62" t="s">
        <v>159</v>
      </c>
      <c r="C18" s="33" t="s">
        <v>160</v>
      </c>
      <c r="D18" s="35" t="s">
        <v>24</v>
      </c>
      <c r="E18" s="35"/>
      <c r="F18" s="192">
        <f t="shared" si="10"/>
        <v>8345600</v>
      </c>
      <c r="G18" s="192">
        <f t="shared" si="11"/>
        <v>7676470</v>
      </c>
      <c r="H18" s="192">
        <f t="shared" si="12"/>
        <v>7676470</v>
      </c>
      <c r="I18" s="192">
        <f t="shared" si="6"/>
        <v>0</v>
      </c>
      <c r="J18" s="201">
        <v>8115830</v>
      </c>
      <c r="K18" s="201">
        <v>7436990</v>
      </c>
      <c r="L18" s="201">
        <v>7436990</v>
      </c>
      <c r="M18" s="202"/>
      <c r="N18" s="210">
        <v>229770</v>
      </c>
      <c r="O18" s="210">
        <v>239480</v>
      </c>
      <c r="P18" s="210">
        <v>239480</v>
      </c>
      <c r="Q18" s="211"/>
      <c r="R18" s="195"/>
    </row>
    <row r="19" spans="1:18" ht="12.75" customHeight="1" x14ac:dyDescent="0.2">
      <c r="A19" s="34" t="s">
        <v>161</v>
      </c>
      <c r="B19" s="62" t="s">
        <v>162</v>
      </c>
      <c r="C19" s="33" t="s">
        <v>163</v>
      </c>
      <c r="D19" s="35" t="s">
        <v>24</v>
      </c>
      <c r="E19" s="35"/>
      <c r="F19" s="192">
        <f t="shared" si="10"/>
        <v>0</v>
      </c>
      <c r="G19" s="192">
        <f t="shared" si="11"/>
        <v>0</v>
      </c>
      <c r="H19" s="192">
        <f t="shared" si="12"/>
        <v>0</v>
      </c>
      <c r="I19" s="192">
        <f t="shared" si="6"/>
        <v>0</v>
      </c>
      <c r="J19" s="201"/>
      <c r="K19" s="201"/>
      <c r="L19" s="201"/>
      <c r="M19" s="202"/>
      <c r="N19" s="210"/>
      <c r="O19" s="210"/>
      <c r="P19" s="210"/>
      <c r="Q19" s="211"/>
      <c r="R19" s="195"/>
    </row>
    <row r="20" spans="1:18" ht="24" customHeight="1" x14ac:dyDescent="0.2">
      <c r="A20" s="34" t="s">
        <v>164</v>
      </c>
      <c r="B20" s="61" t="s">
        <v>165</v>
      </c>
      <c r="C20" s="33" t="s">
        <v>166</v>
      </c>
      <c r="D20" s="35" t="s">
        <v>24</v>
      </c>
      <c r="E20" s="35"/>
      <c r="F20" s="192">
        <f t="shared" si="10"/>
        <v>0</v>
      </c>
      <c r="G20" s="192">
        <f t="shared" si="11"/>
        <v>0</v>
      </c>
      <c r="H20" s="192">
        <f t="shared" si="12"/>
        <v>0</v>
      </c>
      <c r="I20" s="192">
        <f t="shared" si="6"/>
        <v>0</v>
      </c>
      <c r="J20" s="201">
        <f>J21+J23</f>
        <v>0</v>
      </c>
      <c r="K20" s="201">
        <f t="shared" ref="K20:L20" si="17">K21+K23</f>
        <v>0</v>
      </c>
      <c r="L20" s="201">
        <f t="shared" si="17"/>
        <v>0</v>
      </c>
      <c r="M20" s="202"/>
      <c r="N20" s="210">
        <f>N21+N23</f>
        <v>0</v>
      </c>
      <c r="O20" s="210">
        <f t="shared" ref="O20:P20" si="18">O21+O23</f>
        <v>0</v>
      </c>
      <c r="P20" s="210">
        <f t="shared" si="18"/>
        <v>0</v>
      </c>
      <c r="Q20" s="211"/>
      <c r="R20" s="195"/>
    </row>
    <row r="21" spans="1:18" ht="24" customHeight="1" x14ac:dyDescent="0.2">
      <c r="A21" s="34" t="s">
        <v>167</v>
      </c>
      <c r="B21" s="62" t="s">
        <v>159</v>
      </c>
      <c r="C21" s="33" t="s">
        <v>168</v>
      </c>
      <c r="D21" s="35" t="s">
        <v>24</v>
      </c>
      <c r="E21" s="35"/>
      <c r="F21" s="192">
        <f t="shared" si="10"/>
        <v>0</v>
      </c>
      <c r="G21" s="192">
        <f t="shared" si="11"/>
        <v>0</v>
      </c>
      <c r="H21" s="192">
        <f t="shared" si="12"/>
        <v>0</v>
      </c>
      <c r="I21" s="192">
        <f t="shared" si="6"/>
        <v>0</v>
      </c>
      <c r="J21" s="201"/>
      <c r="K21" s="201"/>
      <c r="L21" s="201"/>
      <c r="M21" s="202"/>
      <c r="N21" s="210"/>
      <c r="O21" s="210"/>
      <c r="P21" s="210"/>
      <c r="Q21" s="211"/>
      <c r="R21" s="195"/>
    </row>
    <row r="22" spans="1:18" ht="24" customHeight="1" x14ac:dyDescent="0.2">
      <c r="A22" s="34"/>
      <c r="B22" s="101" t="s">
        <v>337</v>
      </c>
      <c r="C22" s="88" t="s">
        <v>342</v>
      </c>
      <c r="D22" s="88" t="s">
        <v>24</v>
      </c>
      <c r="E22" s="35"/>
      <c r="F22" s="192"/>
      <c r="G22" s="192"/>
      <c r="H22" s="192"/>
      <c r="I22" s="192"/>
      <c r="J22" s="201"/>
      <c r="K22" s="201"/>
      <c r="L22" s="201"/>
      <c r="M22" s="202"/>
      <c r="N22" s="210"/>
      <c r="O22" s="210"/>
      <c r="P22" s="210"/>
      <c r="Q22" s="211"/>
      <c r="R22" s="195"/>
    </row>
    <row r="23" spans="1:18" ht="12.75" customHeight="1" x14ac:dyDescent="0.2">
      <c r="A23" s="34" t="s">
        <v>169</v>
      </c>
      <c r="B23" s="62" t="s">
        <v>162</v>
      </c>
      <c r="C23" s="33" t="s">
        <v>170</v>
      </c>
      <c r="D23" s="35" t="s">
        <v>24</v>
      </c>
      <c r="E23" s="35"/>
      <c r="F23" s="192">
        <f t="shared" si="10"/>
        <v>0</v>
      </c>
      <c r="G23" s="192">
        <f t="shared" si="11"/>
        <v>0</v>
      </c>
      <c r="H23" s="192">
        <f t="shared" si="12"/>
        <v>0</v>
      </c>
      <c r="I23" s="192">
        <f t="shared" si="6"/>
        <v>0</v>
      </c>
      <c r="J23" s="201"/>
      <c r="K23" s="201"/>
      <c r="L23" s="201"/>
      <c r="M23" s="202"/>
      <c r="N23" s="210"/>
      <c r="O23" s="210"/>
      <c r="P23" s="210"/>
      <c r="Q23" s="211"/>
      <c r="R23" s="195"/>
    </row>
    <row r="24" spans="1:18" ht="12.75" customHeight="1" x14ac:dyDescent="0.2">
      <c r="A24" s="34" t="s">
        <v>171</v>
      </c>
      <c r="B24" s="61" t="s">
        <v>172</v>
      </c>
      <c r="C24" s="33" t="s">
        <v>173</v>
      </c>
      <c r="D24" s="35" t="s">
        <v>24</v>
      </c>
      <c r="E24" s="35"/>
      <c r="F24" s="192">
        <f t="shared" si="10"/>
        <v>0</v>
      </c>
      <c r="G24" s="192">
        <f t="shared" si="11"/>
        <v>0</v>
      </c>
      <c r="H24" s="192">
        <f t="shared" si="12"/>
        <v>0</v>
      </c>
      <c r="I24" s="192">
        <f t="shared" si="6"/>
        <v>0</v>
      </c>
      <c r="J24" s="201"/>
      <c r="K24" s="201"/>
      <c r="L24" s="201"/>
      <c r="M24" s="202"/>
      <c r="N24" s="210"/>
      <c r="O24" s="210"/>
      <c r="P24" s="210"/>
      <c r="Q24" s="211"/>
      <c r="R24" s="195"/>
    </row>
    <row r="25" spans="1:18" ht="12.75" customHeight="1" x14ac:dyDescent="0.2">
      <c r="A25" s="34"/>
      <c r="B25" s="99" t="s">
        <v>337</v>
      </c>
      <c r="C25" s="88" t="s">
        <v>343</v>
      </c>
      <c r="D25" s="88" t="s">
        <v>24</v>
      </c>
      <c r="E25" s="35"/>
      <c r="F25" s="192"/>
      <c r="G25" s="192"/>
      <c r="H25" s="192"/>
      <c r="I25" s="192"/>
      <c r="J25" s="201"/>
      <c r="K25" s="201"/>
      <c r="L25" s="201"/>
      <c r="M25" s="202"/>
      <c r="N25" s="210"/>
      <c r="O25" s="210"/>
      <c r="P25" s="210"/>
      <c r="Q25" s="211"/>
      <c r="R25" s="195"/>
    </row>
    <row r="26" spans="1:18" s="297" customFormat="1" ht="12.75" customHeight="1" x14ac:dyDescent="0.2">
      <c r="A26" s="34"/>
      <c r="B26" s="99" t="s">
        <v>433</v>
      </c>
      <c r="C26" s="108" t="s">
        <v>435</v>
      </c>
      <c r="D26" s="305"/>
      <c r="E26" s="35"/>
      <c r="F26" s="192"/>
      <c r="G26" s="192"/>
      <c r="H26" s="192"/>
      <c r="I26" s="192"/>
      <c r="J26" s="201"/>
      <c r="K26" s="201"/>
      <c r="L26" s="201"/>
      <c r="M26" s="202"/>
      <c r="N26" s="210"/>
      <c r="O26" s="210"/>
      <c r="P26" s="210"/>
      <c r="Q26" s="211"/>
      <c r="R26" s="195"/>
    </row>
    <row r="27" spans="1:18" ht="11.25" customHeight="1" x14ac:dyDescent="0.2">
      <c r="A27" s="34" t="s">
        <v>174</v>
      </c>
      <c r="B27" s="61" t="s">
        <v>175</v>
      </c>
      <c r="C27" s="33" t="s">
        <v>176</v>
      </c>
      <c r="D27" s="35" t="s">
        <v>24</v>
      </c>
      <c r="E27" s="35"/>
      <c r="F27" s="192">
        <f t="shared" si="10"/>
        <v>0</v>
      </c>
      <c r="G27" s="192">
        <f t="shared" si="11"/>
        <v>0</v>
      </c>
      <c r="H27" s="192">
        <f t="shared" si="12"/>
        <v>0</v>
      </c>
      <c r="I27" s="192">
        <f t="shared" si="6"/>
        <v>0</v>
      </c>
      <c r="J27" s="201">
        <f>J28+J29</f>
        <v>0</v>
      </c>
      <c r="K27" s="201">
        <f t="shared" ref="K27:L27" si="19">K28+K29</f>
        <v>0</v>
      </c>
      <c r="L27" s="201">
        <f t="shared" si="19"/>
        <v>0</v>
      </c>
      <c r="M27" s="202"/>
      <c r="N27" s="210">
        <f>N28+N29</f>
        <v>0</v>
      </c>
      <c r="O27" s="210">
        <f t="shared" ref="O27:P27" si="20">O28+O29</f>
        <v>0</v>
      </c>
      <c r="P27" s="210">
        <f t="shared" si="20"/>
        <v>0</v>
      </c>
      <c r="Q27" s="211"/>
      <c r="R27" s="195"/>
    </row>
    <row r="28" spans="1:18" ht="24" customHeight="1" x14ac:dyDescent="0.2">
      <c r="A28" s="34" t="s">
        <v>177</v>
      </c>
      <c r="B28" s="62" t="s">
        <v>159</v>
      </c>
      <c r="C28" s="33" t="s">
        <v>178</v>
      </c>
      <c r="D28" s="35" t="s">
        <v>24</v>
      </c>
      <c r="E28" s="35"/>
      <c r="F28" s="192">
        <f t="shared" si="10"/>
        <v>0</v>
      </c>
      <c r="G28" s="192">
        <f t="shared" si="11"/>
        <v>0</v>
      </c>
      <c r="H28" s="192">
        <f t="shared" si="12"/>
        <v>0</v>
      </c>
      <c r="I28" s="192">
        <f t="shared" si="6"/>
        <v>0</v>
      </c>
      <c r="J28" s="201"/>
      <c r="K28" s="201"/>
      <c r="L28" s="201"/>
      <c r="M28" s="202"/>
      <c r="N28" s="210"/>
      <c r="O28" s="210"/>
      <c r="P28" s="210"/>
      <c r="Q28" s="211"/>
      <c r="R28" s="195"/>
    </row>
    <row r="29" spans="1:18" ht="12.75" customHeight="1" x14ac:dyDescent="0.2">
      <c r="A29" s="34" t="s">
        <v>179</v>
      </c>
      <c r="B29" s="62" t="s">
        <v>162</v>
      </c>
      <c r="C29" s="33" t="s">
        <v>180</v>
      </c>
      <c r="D29" s="35" t="s">
        <v>24</v>
      </c>
      <c r="E29" s="35"/>
      <c r="F29" s="192">
        <f t="shared" si="10"/>
        <v>0</v>
      </c>
      <c r="G29" s="192">
        <f t="shared" si="11"/>
        <v>0</v>
      </c>
      <c r="H29" s="192">
        <f t="shared" si="12"/>
        <v>0</v>
      </c>
      <c r="I29" s="192">
        <f t="shared" si="6"/>
        <v>0</v>
      </c>
      <c r="J29" s="201"/>
      <c r="K29" s="201"/>
      <c r="L29" s="201"/>
      <c r="M29" s="202"/>
      <c r="N29" s="210"/>
      <c r="O29" s="210"/>
      <c r="P29" s="210"/>
      <c r="Q29" s="211"/>
      <c r="R29" s="195"/>
    </row>
    <row r="30" spans="1:18" ht="12" customHeight="1" thickBot="1" x14ac:dyDescent="0.25">
      <c r="A30" s="34" t="s">
        <v>181</v>
      </c>
      <c r="B30" s="61" t="s">
        <v>182</v>
      </c>
      <c r="C30" s="31" t="s">
        <v>183</v>
      </c>
      <c r="D30" s="32" t="s">
        <v>24</v>
      </c>
      <c r="E30" s="76"/>
      <c r="F30" s="192">
        <f t="shared" ref="F30:F40" si="21">J30+N30</f>
        <v>0</v>
      </c>
      <c r="G30" s="192">
        <f t="shared" ref="G30:G40" si="22">K30+O30</f>
        <v>0</v>
      </c>
      <c r="H30" s="192">
        <f t="shared" ref="H30:H40" si="23">L30+P30</f>
        <v>0</v>
      </c>
      <c r="I30" s="192">
        <f t="shared" ref="I30:I40" si="24">M30+Q30</f>
        <v>0</v>
      </c>
      <c r="J30" s="203">
        <f>J31+J34</f>
        <v>0</v>
      </c>
      <c r="K30" s="203">
        <f t="shared" ref="K30:L30" si="25">K31+K34</f>
        <v>0</v>
      </c>
      <c r="L30" s="203">
        <f t="shared" si="25"/>
        <v>0</v>
      </c>
      <c r="M30" s="204"/>
      <c r="N30" s="212">
        <f>N31+N34</f>
        <v>0</v>
      </c>
      <c r="O30" s="212">
        <f t="shared" ref="O30:P30" si="26">O31+O34</f>
        <v>0</v>
      </c>
      <c r="P30" s="212">
        <f t="shared" si="26"/>
        <v>0</v>
      </c>
      <c r="Q30" s="213"/>
      <c r="R30" s="195"/>
    </row>
    <row r="31" spans="1:18" ht="24" customHeight="1" x14ac:dyDescent="0.2">
      <c r="A31" s="34" t="s">
        <v>184</v>
      </c>
      <c r="B31" s="62" t="s">
        <v>159</v>
      </c>
      <c r="C31" s="45" t="s">
        <v>185</v>
      </c>
      <c r="D31" s="46" t="s">
        <v>24</v>
      </c>
      <c r="E31" s="77"/>
      <c r="F31" s="192">
        <f t="shared" si="21"/>
        <v>0</v>
      </c>
      <c r="G31" s="192">
        <f t="shared" si="22"/>
        <v>0</v>
      </c>
      <c r="H31" s="192">
        <f t="shared" si="23"/>
        <v>0</v>
      </c>
      <c r="I31" s="192">
        <f t="shared" si="24"/>
        <v>0</v>
      </c>
      <c r="J31" s="199"/>
      <c r="K31" s="199"/>
      <c r="L31" s="199"/>
      <c r="M31" s="200"/>
      <c r="N31" s="208"/>
      <c r="O31" s="208"/>
      <c r="P31" s="208"/>
      <c r="Q31" s="209"/>
      <c r="R31" s="195"/>
    </row>
    <row r="32" spans="1:18" ht="24" customHeight="1" x14ac:dyDescent="0.2">
      <c r="A32" s="34"/>
      <c r="B32" s="99" t="s">
        <v>337</v>
      </c>
      <c r="C32" s="75" t="s">
        <v>344</v>
      </c>
      <c r="D32" s="77" t="s">
        <v>24</v>
      </c>
      <c r="E32" s="77"/>
      <c r="F32" s="192"/>
      <c r="G32" s="192"/>
      <c r="H32" s="192"/>
      <c r="I32" s="192"/>
      <c r="J32" s="228"/>
      <c r="K32" s="228"/>
      <c r="L32" s="228"/>
      <c r="M32" s="229"/>
      <c r="N32" s="227"/>
      <c r="O32" s="227"/>
      <c r="P32" s="227"/>
      <c r="Q32" s="226"/>
      <c r="R32" s="195"/>
    </row>
    <row r="33" spans="1:18" s="297" customFormat="1" ht="24" customHeight="1" x14ac:dyDescent="0.2">
      <c r="A33" s="34"/>
      <c r="B33" s="99" t="s">
        <v>433</v>
      </c>
      <c r="C33" s="295" t="s">
        <v>436</v>
      </c>
      <c r="D33" s="296"/>
      <c r="E33" s="296"/>
      <c r="F33" s="192"/>
      <c r="G33" s="192"/>
      <c r="H33" s="192"/>
      <c r="I33" s="192"/>
      <c r="J33" s="301"/>
      <c r="K33" s="301"/>
      <c r="L33" s="301"/>
      <c r="M33" s="302"/>
      <c r="N33" s="300"/>
      <c r="O33" s="300"/>
      <c r="P33" s="300"/>
      <c r="Q33" s="299"/>
      <c r="R33" s="195"/>
    </row>
    <row r="34" spans="1:18" ht="11.25" customHeight="1" x14ac:dyDescent="0.2">
      <c r="A34" s="34" t="s">
        <v>186</v>
      </c>
      <c r="B34" s="62" t="s">
        <v>187</v>
      </c>
      <c r="C34" s="33" t="s">
        <v>188</v>
      </c>
      <c r="D34" s="35" t="s">
        <v>24</v>
      </c>
      <c r="E34" s="35"/>
      <c r="F34" s="192">
        <f t="shared" si="21"/>
        <v>0</v>
      </c>
      <c r="G34" s="192">
        <f t="shared" si="22"/>
        <v>0</v>
      </c>
      <c r="H34" s="192">
        <f t="shared" si="23"/>
        <v>0</v>
      </c>
      <c r="I34" s="192">
        <f t="shared" si="24"/>
        <v>0</v>
      </c>
      <c r="J34" s="201"/>
      <c r="K34" s="201"/>
      <c r="L34" s="201"/>
      <c r="M34" s="202"/>
      <c r="N34" s="210"/>
      <c r="O34" s="210"/>
      <c r="P34" s="210"/>
      <c r="Q34" s="211"/>
      <c r="R34" s="195"/>
    </row>
    <row r="35" spans="1:18" ht="24" customHeight="1" x14ac:dyDescent="0.2">
      <c r="A35" s="34" t="s">
        <v>10</v>
      </c>
      <c r="B35" s="63" t="s">
        <v>189</v>
      </c>
      <c r="C35" s="33" t="s">
        <v>190</v>
      </c>
      <c r="D35" s="35" t="s">
        <v>24</v>
      </c>
      <c r="E35" s="35"/>
      <c r="F35" s="192">
        <f t="shared" si="21"/>
        <v>8345600</v>
      </c>
      <c r="G35" s="192">
        <f t="shared" si="22"/>
        <v>7676470</v>
      </c>
      <c r="H35" s="192">
        <f t="shared" si="23"/>
        <v>7676470</v>
      </c>
      <c r="I35" s="192">
        <f t="shared" si="24"/>
        <v>0</v>
      </c>
      <c r="J35" s="201">
        <f>J36</f>
        <v>8115830</v>
      </c>
      <c r="K35" s="201">
        <f t="shared" ref="K35:L35" si="27">K36</f>
        <v>7436990</v>
      </c>
      <c r="L35" s="201">
        <f t="shared" si="27"/>
        <v>7436990</v>
      </c>
      <c r="M35" s="202"/>
      <c r="N35" s="210">
        <f t="shared" ref="N35" si="28">N36</f>
        <v>229770</v>
      </c>
      <c r="O35" s="210">
        <f t="shared" ref="O35" si="29">O36</f>
        <v>239480</v>
      </c>
      <c r="P35" s="210">
        <f t="shared" ref="P35" si="30">P36</f>
        <v>239480</v>
      </c>
      <c r="Q35" s="211"/>
      <c r="R35" s="195"/>
    </row>
    <row r="36" spans="1:18" ht="11.25" customHeight="1" x14ac:dyDescent="0.2">
      <c r="A36" s="531"/>
      <c r="B36" s="65" t="s">
        <v>191</v>
      </c>
      <c r="C36" s="433" t="s">
        <v>192</v>
      </c>
      <c r="D36" s="435" t="s">
        <v>506</v>
      </c>
      <c r="E36" s="76"/>
      <c r="F36" s="192">
        <f t="shared" si="21"/>
        <v>8345600</v>
      </c>
      <c r="G36" s="192">
        <f t="shared" si="22"/>
        <v>7676470</v>
      </c>
      <c r="H36" s="192">
        <f t="shared" si="23"/>
        <v>7676470</v>
      </c>
      <c r="I36" s="192">
        <f t="shared" si="24"/>
        <v>0</v>
      </c>
      <c r="J36" s="520">
        <v>8115830</v>
      </c>
      <c r="K36" s="520">
        <v>7436990</v>
      </c>
      <c r="L36" s="520">
        <v>7436990</v>
      </c>
      <c r="M36" s="522"/>
      <c r="N36" s="512">
        <v>229770</v>
      </c>
      <c r="O36" s="512">
        <v>239480</v>
      </c>
      <c r="P36" s="512">
        <v>239480</v>
      </c>
      <c r="Q36" s="514"/>
      <c r="R36" s="195"/>
    </row>
    <row r="37" spans="1:18" x14ac:dyDescent="0.2">
      <c r="A37" s="532"/>
      <c r="B37" s="64"/>
      <c r="C37" s="434"/>
      <c r="D37" s="436"/>
      <c r="E37" s="77"/>
      <c r="F37" s="192">
        <f t="shared" si="21"/>
        <v>0</v>
      </c>
      <c r="G37" s="192">
        <f t="shared" si="22"/>
        <v>0</v>
      </c>
      <c r="H37" s="192">
        <f t="shared" si="23"/>
        <v>0</v>
      </c>
      <c r="I37" s="192">
        <f t="shared" si="24"/>
        <v>0</v>
      </c>
      <c r="J37" s="526"/>
      <c r="K37" s="526"/>
      <c r="L37" s="526"/>
      <c r="M37" s="527"/>
      <c r="N37" s="519"/>
      <c r="O37" s="519"/>
      <c r="P37" s="519"/>
      <c r="Q37" s="515"/>
      <c r="R37" s="195"/>
    </row>
    <row r="38" spans="1:18" ht="24" customHeight="1" x14ac:dyDescent="0.2">
      <c r="A38" s="34" t="s">
        <v>11</v>
      </c>
      <c r="B38" s="63" t="s">
        <v>193</v>
      </c>
      <c r="C38" s="33" t="s">
        <v>194</v>
      </c>
      <c r="D38" s="35" t="s">
        <v>24</v>
      </c>
      <c r="E38" s="35"/>
      <c r="F38" s="192">
        <f t="shared" si="21"/>
        <v>0</v>
      </c>
      <c r="G38" s="192">
        <f t="shared" si="22"/>
        <v>0</v>
      </c>
      <c r="H38" s="192">
        <f t="shared" si="23"/>
        <v>0</v>
      </c>
      <c r="I38" s="192">
        <f t="shared" si="24"/>
        <v>0</v>
      </c>
      <c r="J38" s="201"/>
      <c r="K38" s="201"/>
      <c r="L38" s="201"/>
      <c r="M38" s="202"/>
      <c r="N38" s="210"/>
      <c r="O38" s="210"/>
      <c r="P38" s="210"/>
      <c r="Q38" s="211"/>
      <c r="R38" s="195"/>
    </row>
    <row r="39" spans="1:18" ht="11.25" customHeight="1" x14ac:dyDescent="0.2">
      <c r="A39" s="531"/>
      <c r="B39" s="65" t="s">
        <v>191</v>
      </c>
      <c r="C39" s="433" t="s">
        <v>195</v>
      </c>
      <c r="D39" s="435" t="s">
        <v>506</v>
      </c>
      <c r="E39" s="76"/>
      <c r="F39" s="192">
        <f t="shared" si="21"/>
        <v>0</v>
      </c>
      <c r="G39" s="192">
        <f t="shared" si="22"/>
        <v>0</v>
      </c>
      <c r="H39" s="192">
        <f t="shared" si="23"/>
        <v>0</v>
      </c>
      <c r="I39" s="192">
        <f t="shared" si="24"/>
        <v>0</v>
      </c>
      <c r="J39" s="520"/>
      <c r="K39" s="520"/>
      <c r="L39" s="520"/>
      <c r="M39" s="522"/>
      <c r="N39" s="512"/>
      <c r="O39" s="512"/>
      <c r="P39" s="512"/>
      <c r="Q39" s="514"/>
      <c r="R39" s="195"/>
    </row>
    <row r="40" spans="1:18" ht="12" thickBot="1" x14ac:dyDescent="0.25">
      <c r="A40" s="532"/>
      <c r="B40" s="64"/>
      <c r="C40" s="536"/>
      <c r="D40" s="537"/>
      <c r="E40" s="234"/>
      <c r="F40" s="192">
        <f t="shared" si="21"/>
        <v>0</v>
      </c>
      <c r="G40" s="192">
        <f t="shared" si="22"/>
        <v>0</v>
      </c>
      <c r="H40" s="192">
        <f t="shared" si="23"/>
        <v>0</v>
      </c>
      <c r="I40" s="192">
        <f t="shared" si="24"/>
        <v>0</v>
      </c>
      <c r="J40" s="521"/>
      <c r="K40" s="521"/>
      <c r="L40" s="521"/>
      <c r="M40" s="523"/>
      <c r="N40" s="513"/>
      <c r="O40" s="513"/>
      <c r="P40" s="513"/>
      <c r="Q40" s="516"/>
      <c r="R40" s="195"/>
    </row>
    <row r="42" spans="1:18" ht="12.75" customHeight="1" x14ac:dyDescent="0.2">
      <c r="D42" s="27"/>
      <c r="E42" s="27"/>
    </row>
    <row r="43" spans="1:18" ht="12.75" customHeight="1" x14ac:dyDescent="0.2">
      <c r="C43" s="533"/>
      <c r="D43" s="534"/>
      <c r="E43" s="230"/>
      <c r="F43" s="214"/>
      <c r="G43" s="535"/>
      <c r="H43" s="439"/>
      <c r="I43" s="439"/>
      <c r="J43" s="66"/>
      <c r="K43" s="506"/>
      <c r="L43" s="450"/>
      <c r="M43" s="450"/>
      <c r="N43" s="66"/>
      <c r="O43" s="506"/>
      <c r="P43" s="450"/>
      <c r="Q43" s="450"/>
    </row>
    <row r="44" spans="1:18" s="1" customFormat="1" ht="9.75" x14ac:dyDescent="0.2">
      <c r="C44" s="390"/>
      <c r="D44" s="390"/>
      <c r="E44" s="2"/>
      <c r="F44" s="215"/>
      <c r="G44" s="216"/>
      <c r="H44" s="216"/>
      <c r="I44" s="216"/>
      <c r="J44" s="26"/>
      <c r="N44" s="26"/>
    </row>
    <row r="45" spans="1:18" s="1" customFormat="1" ht="3" customHeight="1" x14ac:dyDescent="0.2">
      <c r="C45" s="2"/>
      <c r="F45" s="216"/>
      <c r="G45" s="216"/>
      <c r="H45" s="216"/>
      <c r="I45" s="216"/>
    </row>
    <row r="46" spans="1:18" x14ac:dyDescent="0.2">
      <c r="C46" s="533"/>
      <c r="D46" s="534"/>
      <c r="E46" s="230"/>
      <c r="F46" s="214"/>
      <c r="G46" s="535"/>
      <c r="H46" s="439"/>
      <c r="I46" s="439"/>
      <c r="J46" s="66"/>
      <c r="K46" s="506"/>
      <c r="L46" s="450"/>
      <c r="M46" s="450"/>
      <c r="N46" s="66"/>
      <c r="O46" s="506"/>
      <c r="P46" s="450"/>
      <c r="Q46" s="450"/>
    </row>
    <row r="47" spans="1:18" s="1" customFormat="1" ht="9.75" x14ac:dyDescent="0.15">
      <c r="C47" s="390"/>
      <c r="D47" s="390"/>
      <c r="E47" s="2"/>
      <c r="F47" s="217"/>
      <c r="G47" s="545"/>
      <c r="H47" s="545"/>
      <c r="I47" s="545"/>
      <c r="J47" s="2"/>
      <c r="K47" s="390"/>
      <c r="L47" s="390"/>
      <c r="M47" s="390"/>
      <c r="N47" s="2"/>
      <c r="O47" s="390"/>
      <c r="P47" s="390"/>
      <c r="Q47" s="390"/>
    </row>
    <row r="48" spans="1:18" s="1" customFormat="1" ht="3" customHeight="1" x14ac:dyDescent="0.2">
      <c r="C48" s="2"/>
      <c r="F48" s="216"/>
      <c r="G48" s="216"/>
      <c r="H48" s="216"/>
      <c r="I48" s="216"/>
    </row>
    <row r="49" spans="1:9" x14ac:dyDescent="0.2">
      <c r="B49" s="538"/>
      <c r="C49" s="538"/>
    </row>
    <row r="50" spans="1:9" ht="12" thickBot="1" x14ac:dyDescent="0.25"/>
    <row r="51" spans="1:9" ht="3" customHeight="1" x14ac:dyDescent="0.2">
      <c r="A51" s="69"/>
      <c r="B51" s="3"/>
    </row>
    <row r="52" spans="1:9" x14ac:dyDescent="0.2">
      <c r="A52" s="4"/>
      <c r="B52" s="5"/>
    </row>
    <row r="53" spans="1:9" x14ac:dyDescent="0.2">
      <c r="A53" s="539"/>
      <c r="B53" s="540"/>
    </row>
    <row r="54" spans="1:9" s="1" customFormat="1" ht="9.75" x14ac:dyDescent="0.2">
      <c r="A54" s="541"/>
      <c r="B54" s="542"/>
      <c r="F54" s="216"/>
      <c r="G54" s="216"/>
      <c r="H54" s="216"/>
      <c r="I54" s="216"/>
    </row>
    <row r="55" spans="1:9" s="1" customFormat="1" ht="6" customHeight="1" x14ac:dyDescent="0.2">
      <c r="A55" s="67"/>
      <c r="B55" s="70"/>
      <c r="F55" s="216"/>
      <c r="G55" s="216"/>
      <c r="H55" s="216"/>
      <c r="I55" s="216"/>
    </row>
    <row r="56" spans="1:9" x14ac:dyDescent="0.2">
      <c r="A56" s="71"/>
      <c r="B56" s="68"/>
      <c r="C56" s="22"/>
      <c r="D56" s="22"/>
      <c r="E56" s="22"/>
    </row>
    <row r="57" spans="1:9" s="1" customFormat="1" ht="9.75" x14ac:dyDescent="0.2">
      <c r="A57" s="72"/>
      <c r="B57" s="28"/>
      <c r="F57" s="216"/>
      <c r="G57" s="216"/>
      <c r="H57" s="216"/>
      <c r="I57" s="216"/>
    </row>
    <row r="58" spans="1:9" x14ac:dyDescent="0.2">
      <c r="A58" s="4"/>
      <c r="B58" s="5"/>
    </row>
    <row r="59" spans="1:9" x14ac:dyDescent="0.2">
      <c r="A59" s="543"/>
      <c r="B59" s="544"/>
    </row>
    <row r="60" spans="1:9" ht="3" customHeight="1" thickBot="1" x14ac:dyDescent="0.25">
      <c r="A60" s="6"/>
      <c r="B60" s="7"/>
    </row>
    <row r="61" spans="1:9" x14ac:dyDescent="0.2">
      <c r="A61" s="51"/>
      <c r="B61" s="51"/>
    </row>
    <row r="62" spans="1:9" s="29" customFormat="1" ht="23.25" customHeight="1" x14ac:dyDescent="0.2">
      <c r="A62" s="388" t="s">
        <v>213</v>
      </c>
      <c r="B62" s="388"/>
      <c r="C62" s="388"/>
      <c r="D62" s="388"/>
      <c r="E62" s="388"/>
      <c r="F62" s="388"/>
      <c r="G62" s="388"/>
      <c r="H62" s="388"/>
      <c r="I62" s="388"/>
    </row>
    <row r="63" spans="1:9" s="13" customFormat="1" ht="56.25" customHeight="1" x14ac:dyDescent="0.2">
      <c r="A63" s="508" t="s">
        <v>214</v>
      </c>
      <c r="B63" s="509"/>
      <c r="C63" s="509"/>
      <c r="D63" s="509"/>
      <c r="E63" s="509"/>
      <c r="F63" s="509"/>
      <c r="G63" s="509"/>
      <c r="H63" s="509"/>
      <c r="I63" s="509"/>
    </row>
    <row r="64" spans="1:9" s="13" customFormat="1" ht="21" customHeight="1" x14ac:dyDescent="0.2">
      <c r="A64" s="502" t="s">
        <v>215</v>
      </c>
      <c r="B64" s="502"/>
      <c r="C64" s="502"/>
      <c r="D64" s="502"/>
      <c r="E64" s="502"/>
      <c r="F64" s="502"/>
      <c r="G64" s="502"/>
      <c r="H64" s="502"/>
      <c r="I64" s="502"/>
    </row>
    <row r="65" spans="1:9" s="13" customFormat="1" ht="11.25" customHeight="1" x14ac:dyDescent="0.2">
      <c r="A65" s="8" t="s">
        <v>216</v>
      </c>
      <c r="F65" s="152"/>
      <c r="G65" s="152"/>
      <c r="H65" s="152"/>
      <c r="I65" s="152"/>
    </row>
    <row r="66" spans="1:9" s="13" customFormat="1" ht="11.25" customHeight="1" x14ac:dyDescent="0.2">
      <c r="A66" s="8" t="s">
        <v>217</v>
      </c>
      <c r="F66" s="152"/>
      <c r="G66" s="152"/>
      <c r="H66" s="152"/>
      <c r="I66" s="152"/>
    </row>
    <row r="67" spans="1:9" s="13" customFormat="1" ht="11.25" customHeight="1" x14ac:dyDescent="0.2">
      <c r="A67" s="8" t="s">
        <v>218</v>
      </c>
      <c r="F67" s="152"/>
      <c r="G67" s="152"/>
      <c r="H67" s="152"/>
      <c r="I67" s="152"/>
    </row>
    <row r="68" spans="1:9" s="13" customFormat="1" ht="23.25" customHeight="1" x14ac:dyDescent="0.2">
      <c r="A68" s="502" t="s">
        <v>219</v>
      </c>
      <c r="B68" s="503"/>
      <c r="C68" s="503"/>
      <c r="D68" s="503"/>
      <c r="E68" s="503"/>
      <c r="F68" s="503"/>
      <c r="G68" s="503"/>
      <c r="H68" s="503"/>
      <c r="I68" s="503"/>
    </row>
    <row r="69" spans="1:9" ht="3" customHeight="1" x14ac:dyDescent="0.2"/>
  </sheetData>
  <mergeCells count="56">
    <mergeCell ref="C46:D46"/>
    <mergeCell ref="G46:I46"/>
    <mergeCell ref="C47:D47"/>
    <mergeCell ref="G47:I47"/>
    <mergeCell ref="A64:I64"/>
    <mergeCell ref="A68:I68"/>
    <mergeCell ref="B49:C49"/>
    <mergeCell ref="A53:B53"/>
    <mergeCell ref="A54:B54"/>
    <mergeCell ref="A59:B59"/>
    <mergeCell ref="A62:I62"/>
    <mergeCell ref="A63:I63"/>
    <mergeCell ref="A36:A37"/>
    <mergeCell ref="C36:C37"/>
    <mergeCell ref="C43:D43"/>
    <mergeCell ref="G43:I43"/>
    <mergeCell ref="C44:D44"/>
    <mergeCell ref="A39:A40"/>
    <mergeCell ref="C39:C40"/>
    <mergeCell ref="D39:D40"/>
    <mergeCell ref="D36:D37"/>
    <mergeCell ref="A1:I1"/>
    <mergeCell ref="B2:I2"/>
    <mergeCell ref="A4:A6"/>
    <mergeCell ref="B4:B6"/>
    <mergeCell ref="C4:C6"/>
    <mergeCell ref="D4:D6"/>
    <mergeCell ref="F4:I4"/>
    <mergeCell ref="I5:I6"/>
    <mergeCell ref="E4:E6"/>
    <mergeCell ref="J4:M4"/>
    <mergeCell ref="M5:M6"/>
    <mergeCell ref="J36:J37"/>
    <mergeCell ref="K36:K37"/>
    <mergeCell ref="L36:L37"/>
    <mergeCell ref="M36:M37"/>
    <mergeCell ref="J39:J40"/>
    <mergeCell ref="K39:K40"/>
    <mergeCell ref="L39:L40"/>
    <mergeCell ref="M39:M40"/>
    <mergeCell ref="K43:M43"/>
    <mergeCell ref="N4:Q4"/>
    <mergeCell ref="Q5:Q6"/>
    <mergeCell ref="N36:N37"/>
    <mergeCell ref="O36:O37"/>
    <mergeCell ref="P36:P37"/>
    <mergeCell ref="K46:M46"/>
    <mergeCell ref="K47:M47"/>
    <mergeCell ref="N39:N40"/>
    <mergeCell ref="O39:O40"/>
    <mergeCell ref="Q36:Q37"/>
    <mergeCell ref="P39:P40"/>
    <mergeCell ref="Q39:Q40"/>
    <mergeCell ref="O43:Q43"/>
    <mergeCell ref="O46:Q46"/>
    <mergeCell ref="O47:Q47"/>
  </mergeCells>
  <pageMargins left="0.59055118110236227" right="0.51181102362204722" top="0.78740157480314965" bottom="0.31496062992125984" header="0.19685039370078741" footer="0.19685039370078741"/>
  <pageSetup paperSize="9" orientation="landscape" r:id="rId1"/>
  <headerFooter alignWithMargins="0">
    <oddHeader xml:space="preserve">&amp;R&amp;"Times New Roman,обычный"&amp;7
</oddHeader>
  </headerFooter>
  <rowBreaks count="1" manualBreakCount="1">
    <brk id="3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Y69"/>
  <sheetViews>
    <sheetView zoomScaleNormal="100" zoomScaleSheetLayoutView="110" workbookViewId="0">
      <selection activeCell="D39" sqref="D39:D40"/>
    </sheetView>
  </sheetViews>
  <sheetFormatPr defaultColWidth="0.85546875" defaultRowHeight="11.25" x14ac:dyDescent="0.2"/>
  <cols>
    <col min="1" max="1" width="8.7109375" style="9" customWidth="1"/>
    <col min="2" max="2" width="63.42578125" style="9" bestFit="1" customWidth="1"/>
    <col min="3" max="3" width="8.7109375" style="9" customWidth="1"/>
    <col min="4" max="4" width="6.5703125" style="9" customWidth="1"/>
    <col min="5" max="5" width="8" style="9" customWidth="1"/>
    <col min="6" max="6" width="10.5703125" style="16" customWidth="1"/>
    <col min="7" max="7" width="9.85546875" style="16" customWidth="1"/>
    <col min="8" max="8" width="10.85546875" style="16" customWidth="1"/>
    <col min="9" max="9" width="12.42578125" style="16" customWidth="1"/>
    <col min="10" max="10" width="10.5703125" style="9" customWidth="1"/>
    <col min="11" max="11" width="9.85546875" style="9" customWidth="1"/>
    <col min="12" max="12" width="10.85546875" style="9" customWidth="1"/>
    <col min="13" max="13" width="12.42578125" style="9" customWidth="1"/>
    <col min="14" max="14" width="10.5703125" style="9" customWidth="1"/>
    <col min="15" max="15" width="9.85546875" style="9" customWidth="1"/>
    <col min="16" max="16" width="10.85546875" style="9" customWidth="1"/>
    <col min="17" max="17" width="12.42578125" style="9" customWidth="1"/>
    <col min="18" max="18" width="10.5703125" style="9" customWidth="1"/>
    <col min="19" max="19" width="9.85546875" style="9" customWidth="1"/>
    <col min="20" max="20" width="10.85546875" style="9" customWidth="1"/>
    <col min="21" max="21" width="12.42578125" style="9" customWidth="1"/>
    <col min="22" max="22" width="10.5703125" style="9" customWidth="1"/>
    <col min="23" max="23" width="9.85546875" style="9" customWidth="1"/>
    <col min="24" max="24" width="10.85546875" style="9" customWidth="1"/>
    <col min="25" max="25" width="12.42578125" style="9" customWidth="1"/>
    <col min="26" max="16384" width="0.85546875" style="9"/>
  </cols>
  <sheetData>
    <row r="1" spans="1:25" x14ac:dyDescent="0.2">
      <c r="A1" s="439" t="s">
        <v>267</v>
      </c>
      <c r="B1" s="439"/>
      <c r="C1" s="439"/>
      <c r="D1" s="439"/>
      <c r="E1" s="439"/>
      <c r="F1" s="439"/>
      <c r="G1" s="439"/>
      <c r="H1" s="439"/>
      <c r="I1" s="439"/>
    </row>
    <row r="2" spans="1:25" s="16" customFormat="1" ht="13.5" customHeight="1" x14ac:dyDescent="0.15">
      <c r="B2" s="439" t="s">
        <v>222</v>
      </c>
      <c r="C2" s="439"/>
      <c r="D2" s="439"/>
      <c r="E2" s="439"/>
      <c r="F2" s="439"/>
      <c r="G2" s="439"/>
      <c r="H2" s="439"/>
      <c r="I2" s="439"/>
    </row>
    <row r="4" spans="1:25" ht="11.25" customHeight="1" x14ac:dyDescent="0.2">
      <c r="A4" s="528" t="s">
        <v>135</v>
      </c>
      <c r="B4" s="440" t="s">
        <v>0</v>
      </c>
      <c r="C4" s="443" t="s">
        <v>136</v>
      </c>
      <c r="D4" s="443" t="s">
        <v>137</v>
      </c>
      <c r="E4" s="493" t="s">
        <v>333</v>
      </c>
      <c r="F4" s="446" t="s">
        <v>8</v>
      </c>
      <c r="G4" s="447"/>
      <c r="H4" s="447"/>
      <c r="I4" s="447"/>
      <c r="J4" s="481" t="s">
        <v>484</v>
      </c>
      <c r="K4" s="482"/>
      <c r="L4" s="482"/>
      <c r="M4" s="482"/>
      <c r="N4" s="414" t="s">
        <v>406</v>
      </c>
      <c r="O4" s="415"/>
      <c r="P4" s="415"/>
      <c r="Q4" s="415"/>
      <c r="R4" s="481" t="s">
        <v>444</v>
      </c>
      <c r="S4" s="482"/>
      <c r="T4" s="482"/>
      <c r="U4" s="482"/>
      <c r="V4" s="414" t="s">
        <v>299</v>
      </c>
      <c r="W4" s="415"/>
      <c r="X4" s="415"/>
      <c r="Y4" s="415"/>
    </row>
    <row r="5" spans="1:25" ht="11.25" customHeight="1" x14ac:dyDescent="0.2">
      <c r="A5" s="529"/>
      <c r="B5" s="441"/>
      <c r="C5" s="444"/>
      <c r="D5" s="444"/>
      <c r="E5" s="494"/>
      <c r="F5" s="146" t="s">
        <v>455</v>
      </c>
      <c r="G5" s="146" t="s">
        <v>480</v>
      </c>
      <c r="H5" s="146" t="s">
        <v>497</v>
      </c>
      <c r="I5" s="448" t="s">
        <v>7</v>
      </c>
      <c r="J5" s="196" t="s">
        <v>455</v>
      </c>
      <c r="K5" s="196" t="s">
        <v>480</v>
      </c>
      <c r="L5" s="196" t="s">
        <v>497</v>
      </c>
      <c r="M5" s="524" t="s">
        <v>7</v>
      </c>
      <c r="N5" s="205" t="s">
        <v>457</v>
      </c>
      <c r="O5" s="205" t="s">
        <v>226</v>
      </c>
      <c r="P5" s="205" t="s">
        <v>226</v>
      </c>
      <c r="Q5" s="517" t="s">
        <v>7</v>
      </c>
      <c r="R5" s="196" t="s">
        <v>226</v>
      </c>
      <c r="S5" s="196" t="s">
        <v>226</v>
      </c>
      <c r="T5" s="196" t="s">
        <v>226</v>
      </c>
      <c r="U5" s="524" t="s">
        <v>7</v>
      </c>
      <c r="V5" s="205" t="s">
        <v>226</v>
      </c>
      <c r="W5" s="205" t="s">
        <v>226</v>
      </c>
      <c r="X5" s="205" t="s">
        <v>226</v>
      </c>
      <c r="Y5" s="517" t="s">
        <v>7</v>
      </c>
    </row>
    <row r="6" spans="1:25" ht="93" customHeight="1" x14ac:dyDescent="0.2">
      <c r="A6" s="530"/>
      <c r="B6" s="442"/>
      <c r="C6" s="445"/>
      <c r="D6" s="445"/>
      <c r="E6" s="495"/>
      <c r="F6" s="147" t="s">
        <v>138</v>
      </c>
      <c r="G6" s="147" t="s">
        <v>139</v>
      </c>
      <c r="H6" s="147" t="s">
        <v>140</v>
      </c>
      <c r="I6" s="449"/>
      <c r="J6" s="197" t="s">
        <v>138</v>
      </c>
      <c r="K6" s="197" t="s">
        <v>139</v>
      </c>
      <c r="L6" s="197" t="s">
        <v>140</v>
      </c>
      <c r="M6" s="525"/>
      <c r="N6" s="206" t="s">
        <v>138</v>
      </c>
      <c r="O6" s="206" t="s">
        <v>139</v>
      </c>
      <c r="P6" s="206" t="s">
        <v>140</v>
      </c>
      <c r="Q6" s="518"/>
      <c r="R6" s="197" t="s">
        <v>138</v>
      </c>
      <c r="S6" s="197" t="s">
        <v>139</v>
      </c>
      <c r="T6" s="197" t="s">
        <v>140</v>
      </c>
      <c r="U6" s="525"/>
      <c r="V6" s="206" t="s">
        <v>138</v>
      </c>
      <c r="W6" s="206" t="s">
        <v>139</v>
      </c>
      <c r="X6" s="206" t="s">
        <v>140</v>
      </c>
      <c r="Y6" s="518"/>
    </row>
    <row r="7" spans="1:25" ht="12" thickBot="1" x14ac:dyDescent="0.25">
      <c r="A7" s="50" t="s">
        <v>9</v>
      </c>
      <c r="B7" s="50" t="s">
        <v>10</v>
      </c>
      <c r="C7" s="14" t="s">
        <v>11</v>
      </c>
      <c r="D7" s="14" t="s">
        <v>12</v>
      </c>
      <c r="E7" s="237" t="s">
        <v>332</v>
      </c>
      <c r="F7" s="238" t="s">
        <v>13</v>
      </c>
      <c r="G7" s="238" t="s">
        <v>14</v>
      </c>
      <c r="H7" s="238" t="s">
        <v>15</v>
      </c>
      <c r="I7" s="239" t="s">
        <v>16</v>
      </c>
      <c r="J7" s="198" t="s">
        <v>13</v>
      </c>
      <c r="K7" s="198" t="s">
        <v>14</v>
      </c>
      <c r="L7" s="198" t="s">
        <v>15</v>
      </c>
      <c r="M7" s="198" t="s">
        <v>16</v>
      </c>
      <c r="N7" s="207" t="s">
        <v>13</v>
      </c>
      <c r="O7" s="207" t="s">
        <v>14</v>
      </c>
      <c r="P7" s="207" t="s">
        <v>15</v>
      </c>
      <c r="Q7" s="207" t="s">
        <v>16</v>
      </c>
      <c r="R7" s="198" t="s">
        <v>13</v>
      </c>
      <c r="S7" s="198" t="s">
        <v>14</v>
      </c>
      <c r="T7" s="198" t="s">
        <v>15</v>
      </c>
      <c r="U7" s="198" t="s">
        <v>16</v>
      </c>
      <c r="V7" s="207" t="s">
        <v>13</v>
      </c>
      <c r="W7" s="207" t="s">
        <v>14</v>
      </c>
      <c r="X7" s="207" t="s">
        <v>15</v>
      </c>
      <c r="Y7" s="207" t="s">
        <v>16</v>
      </c>
    </row>
    <row r="8" spans="1:25" ht="12.75" customHeight="1" x14ac:dyDescent="0.2">
      <c r="A8" s="38">
        <v>1</v>
      </c>
      <c r="B8" s="58" t="s">
        <v>141</v>
      </c>
      <c r="C8" s="59" t="s">
        <v>142</v>
      </c>
      <c r="D8" s="46" t="s">
        <v>24</v>
      </c>
      <c r="E8" s="77"/>
      <c r="F8" s="236">
        <f>J8+N8+R8+V8</f>
        <v>376325</v>
      </c>
      <c r="G8" s="236">
        <f>K8+O8+S8+W8</f>
        <v>376325</v>
      </c>
      <c r="H8" s="236">
        <f>L8+P8+T8+X8</f>
        <v>376325</v>
      </c>
      <c r="I8" s="236">
        <f>M8+Q8+U8+Y8</f>
        <v>0</v>
      </c>
      <c r="J8" s="199">
        <f>J16</f>
        <v>376325</v>
      </c>
      <c r="K8" s="199">
        <f>K16</f>
        <v>376325</v>
      </c>
      <c r="L8" s="199">
        <f>L16</f>
        <v>376325</v>
      </c>
      <c r="M8" s="200"/>
      <c r="N8" s="208">
        <f>N16</f>
        <v>0</v>
      </c>
      <c r="O8" s="208"/>
      <c r="P8" s="208"/>
      <c r="Q8" s="209"/>
      <c r="R8" s="199">
        <f>R16</f>
        <v>0</v>
      </c>
      <c r="S8" s="199"/>
      <c r="T8" s="199"/>
      <c r="U8" s="200"/>
      <c r="V8" s="208"/>
      <c r="W8" s="208"/>
      <c r="X8" s="208"/>
      <c r="Y8" s="209"/>
    </row>
    <row r="9" spans="1:25" ht="90" customHeight="1" x14ac:dyDescent="0.2">
      <c r="A9" s="34" t="s">
        <v>143</v>
      </c>
      <c r="B9" s="60" t="s">
        <v>145</v>
      </c>
      <c r="C9" s="33" t="s">
        <v>144</v>
      </c>
      <c r="D9" s="35" t="s">
        <v>24</v>
      </c>
      <c r="E9" s="35"/>
      <c r="F9" s="192">
        <f t="shared" ref="F9:F40" si="0">J9+N9+R9+V9</f>
        <v>0</v>
      </c>
      <c r="G9" s="192">
        <f t="shared" ref="G9:G40" si="1">K9+O9+S9+W9</f>
        <v>0</v>
      </c>
      <c r="H9" s="192">
        <f t="shared" ref="H9:H40" si="2">L9+P9+T9+X9</f>
        <v>0</v>
      </c>
      <c r="I9" s="192">
        <f t="shared" ref="I9:I40" si="3">M9+Q9+U9+Y9</f>
        <v>0</v>
      </c>
      <c r="J9" s="201"/>
      <c r="K9" s="201"/>
      <c r="L9" s="201"/>
      <c r="M9" s="202"/>
      <c r="N9" s="210"/>
      <c r="O9" s="210"/>
      <c r="P9" s="210"/>
      <c r="Q9" s="211"/>
      <c r="R9" s="201"/>
      <c r="S9" s="201"/>
      <c r="T9" s="201"/>
      <c r="U9" s="202"/>
      <c r="V9" s="210"/>
      <c r="W9" s="210"/>
      <c r="X9" s="210"/>
      <c r="Y9" s="211"/>
    </row>
    <row r="10" spans="1:25" ht="24" customHeight="1" x14ac:dyDescent="0.2">
      <c r="A10" s="34" t="s">
        <v>146</v>
      </c>
      <c r="B10" s="60" t="s">
        <v>148</v>
      </c>
      <c r="C10" s="33" t="s">
        <v>147</v>
      </c>
      <c r="D10" s="35" t="s">
        <v>24</v>
      </c>
      <c r="E10" s="35"/>
      <c r="F10" s="192">
        <f t="shared" si="0"/>
        <v>0</v>
      </c>
      <c r="G10" s="192">
        <f t="shared" si="1"/>
        <v>0</v>
      </c>
      <c r="H10" s="192">
        <f t="shared" si="2"/>
        <v>0</v>
      </c>
      <c r="I10" s="192">
        <f t="shared" si="3"/>
        <v>0</v>
      </c>
      <c r="J10" s="201"/>
      <c r="K10" s="201"/>
      <c r="L10" s="201"/>
      <c r="M10" s="202"/>
      <c r="N10" s="210"/>
      <c r="O10" s="210"/>
      <c r="P10" s="210"/>
      <c r="Q10" s="211"/>
      <c r="R10" s="201"/>
      <c r="S10" s="201"/>
      <c r="T10" s="201"/>
      <c r="U10" s="202"/>
      <c r="V10" s="210"/>
      <c r="W10" s="210"/>
      <c r="X10" s="210"/>
      <c r="Y10" s="211"/>
    </row>
    <row r="11" spans="1:25" ht="24" customHeight="1" x14ac:dyDescent="0.2">
      <c r="A11" s="34" t="s">
        <v>149</v>
      </c>
      <c r="B11" s="60" t="s">
        <v>153</v>
      </c>
      <c r="C11" s="33" t="s">
        <v>151</v>
      </c>
      <c r="D11" s="35" t="s">
        <v>24</v>
      </c>
      <c r="E11" s="35"/>
      <c r="F11" s="192">
        <f t="shared" si="0"/>
        <v>0</v>
      </c>
      <c r="G11" s="192">
        <f t="shared" si="1"/>
        <v>0</v>
      </c>
      <c r="H11" s="192">
        <f t="shared" si="2"/>
        <v>0</v>
      </c>
      <c r="I11" s="192">
        <f t="shared" si="3"/>
        <v>0</v>
      </c>
      <c r="J11" s="201"/>
      <c r="K11" s="201"/>
      <c r="L11" s="201"/>
      <c r="M11" s="202"/>
      <c r="N11" s="210"/>
      <c r="O11" s="210"/>
      <c r="P11" s="210"/>
      <c r="Q11" s="211"/>
      <c r="R11" s="201"/>
      <c r="S11" s="201"/>
      <c r="T11" s="201"/>
      <c r="U11" s="202"/>
      <c r="V11" s="210"/>
      <c r="W11" s="210"/>
      <c r="X11" s="210"/>
      <c r="Y11" s="211"/>
    </row>
    <row r="12" spans="1:25" ht="24" customHeight="1" x14ac:dyDescent="0.2">
      <c r="A12" s="34" t="s">
        <v>334</v>
      </c>
      <c r="B12" s="235" t="s">
        <v>335</v>
      </c>
      <c r="C12" s="80" t="s">
        <v>336</v>
      </c>
      <c r="D12" s="80" t="s">
        <v>24</v>
      </c>
      <c r="E12" s="80" t="s">
        <v>24</v>
      </c>
      <c r="F12" s="192"/>
      <c r="G12" s="192"/>
      <c r="H12" s="192"/>
      <c r="I12" s="192"/>
      <c r="J12" s="201"/>
      <c r="K12" s="201"/>
      <c r="L12" s="201"/>
      <c r="M12" s="202"/>
      <c r="N12" s="210"/>
      <c r="O12" s="210"/>
      <c r="P12" s="210"/>
      <c r="Q12" s="211"/>
      <c r="R12" s="201"/>
      <c r="S12" s="201"/>
      <c r="T12" s="201"/>
      <c r="U12" s="202"/>
      <c r="V12" s="210"/>
      <c r="W12" s="210"/>
      <c r="X12" s="210"/>
      <c r="Y12" s="211"/>
    </row>
    <row r="13" spans="1:25" ht="24" customHeight="1" x14ac:dyDescent="0.2">
      <c r="A13" s="34"/>
      <c r="B13" s="235" t="s">
        <v>337</v>
      </c>
      <c r="C13" s="80" t="s">
        <v>338</v>
      </c>
      <c r="D13" s="80" t="s">
        <v>24</v>
      </c>
      <c r="E13" s="80"/>
      <c r="F13" s="192"/>
      <c r="G13" s="192"/>
      <c r="H13" s="192"/>
      <c r="I13" s="192"/>
      <c r="J13" s="201"/>
      <c r="K13" s="201"/>
      <c r="L13" s="201"/>
      <c r="M13" s="202"/>
      <c r="N13" s="210"/>
      <c r="O13" s="210"/>
      <c r="P13" s="210"/>
      <c r="Q13" s="211"/>
      <c r="R13" s="201"/>
      <c r="S13" s="201"/>
      <c r="T13" s="201"/>
      <c r="U13" s="202"/>
      <c r="V13" s="210"/>
      <c r="W13" s="210"/>
      <c r="X13" s="210"/>
      <c r="Y13" s="211"/>
    </row>
    <row r="14" spans="1:25" s="297" customFormat="1" ht="24" customHeight="1" x14ac:dyDescent="0.2">
      <c r="A14" s="34"/>
      <c r="B14" s="235" t="s">
        <v>433</v>
      </c>
      <c r="C14" s="80" t="s">
        <v>434</v>
      </c>
      <c r="D14" s="80"/>
      <c r="E14" s="80"/>
      <c r="F14" s="192"/>
      <c r="G14" s="192"/>
      <c r="H14" s="192"/>
      <c r="I14" s="192"/>
      <c r="J14" s="201"/>
      <c r="K14" s="201"/>
      <c r="L14" s="201"/>
      <c r="M14" s="202"/>
      <c r="N14" s="210"/>
      <c r="O14" s="210"/>
      <c r="P14" s="210"/>
      <c r="Q14" s="211"/>
      <c r="R14" s="201"/>
      <c r="S14" s="201"/>
      <c r="T14" s="201"/>
      <c r="U14" s="202"/>
      <c r="V14" s="210"/>
      <c r="W14" s="210"/>
      <c r="X14" s="210"/>
      <c r="Y14" s="211"/>
    </row>
    <row r="15" spans="1:25" ht="24" customHeight="1" x14ac:dyDescent="0.2">
      <c r="A15" s="34" t="s">
        <v>339</v>
      </c>
      <c r="B15" s="235" t="s">
        <v>340</v>
      </c>
      <c r="C15" s="80" t="s">
        <v>341</v>
      </c>
      <c r="D15" s="80" t="s">
        <v>24</v>
      </c>
      <c r="E15" s="80" t="s">
        <v>24</v>
      </c>
      <c r="F15" s="192"/>
      <c r="G15" s="192"/>
      <c r="H15" s="192"/>
      <c r="I15" s="192"/>
      <c r="J15" s="201"/>
      <c r="K15" s="201"/>
      <c r="L15" s="201"/>
      <c r="M15" s="202"/>
      <c r="N15" s="210"/>
      <c r="O15" s="210"/>
      <c r="P15" s="210"/>
      <c r="Q15" s="211"/>
      <c r="R15" s="201"/>
      <c r="S15" s="201"/>
      <c r="T15" s="201"/>
      <c r="U15" s="202"/>
      <c r="V15" s="210"/>
      <c r="W15" s="210"/>
      <c r="X15" s="210"/>
      <c r="Y15" s="211"/>
    </row>
    <row r="16" spans="1:25" ht="24" customHeight="1" x14ac:dyDescent="0.2">
      <c r="A16" s="34" t="s">
        <v>150</v>
      </c>
      <c r="B16" s="60" t="s">
        <v>154</v>
      </c>
      <c r="C16" s="33" t="s">
        <v>152</v>
      </c>
      <c r="D16" s="35" t="s">
        <v>24</v>
      </c>
      <c r="E16" s="35"/>
      <c r="F16" s="192">
        <f t="shared" si="0"/>
        <v>376325</v>
      </c>
      <c r="G16" s="192">
        <f t="shared" si="1"/>
        <v>376325</v>
      </c>
      <c r="H16" s="192">
        <f t="shared" si="2"/>
        <v>376325</v>
      </c>
      <c r="I16" s="192">
        <f t="shared" si="3"/>
        <v>0</v>
      </c>
      <c r="J16" s="201">
        <f>J17+J20+J24+J27+J30</f>
        <v>376325</v>
      </c>
      <c r="K16" s="201">
        <f>K17+K20+K24+K27+K30</f>
        <v>376325</v>
      </c>
      <c r="L16" s="201">
        <f>L17+L20+L24+L27+L30</f>
        <v>376325</v>
      </c>
      <c r="M16" s="202"/>
      <c r="N16" s="210"/>
      <c r="O16" s="210"/>
      <c r="P16" s="210"/>
      <c r="Q16" s="211"/>
      <c r="R16" s="201">
        <f>R17+R20+R24+R27+R30</f>
        <v>0</v>
      </c>
      <c r="S16" s="201"/>
      <c r="T16" s="201"/>
      <c r="U16" s="202"/>
      <c r="V16" s="210"/>
      <c r="W16" s="210"/>
      <c r="X16" s="210"/>
      <c r="Y16" s="211"/>
    </row>
    <row r="17" spans="1:25" ht="34.5" customHeight="1" x14ac:dyDescent="0.2">
      <c r="A17" s="34" t="s">
        <v>155</v>
      </c>
      <c r="B17" s="61" t="s">
        <v>157</v>
      </c>
      <c r="C17" s="33" t="s">
        <v>156</v>
      </c>
      <c r="D17" s="35" t="s">
        <v>24</v>
      </c>
      <c r="E17" s="35"/>
      <c r="F17" s="192">
        <f t="shared" si="0"/>
        <v>0</v>
      </c>
      <c r="G17" s="192">
        <f t="shared" si="1"/>
        <v>0</v>
      </c>
      <c r="H17" s="192">
        <f t="shared" si="2"/>
        <v>0</v>
      </c>
      <c r="I17" s="192">
        <f t="shared" si="3"/>
        <v>0</v>
      </c>
      <c r="J17" s="201"/>
      <c r="K17" s="201"/>
      <c r="L17" s="201"/>
      <c r="M17" s="202"/>
      <c r="N17" s="210"/>
      <c r="O17" s="210"/>
      <c r="P17" s="210"/>
      <c r="Q17" s="211"/>
      <c r="R17" s="201"/>
      <c r="S17" s="201"/>
      <c r="T17" s="201"/>
      <c r="U17" s="202"/>
      <c r="V17" s="210"/>
      <c r="W17" s="210"/>
      <c r="X17" s="210"/>
      <c r="Y17" s="211"/>
    </row>
    <row r="18" spans="1:25" ht="24" customHeight="1" x14ac:dyDescent="0.2">
      <c r="A18" s="34" t="s">
        <v>158</v>
      </c>
      <c r="B18" s="62" t="s">
        <v>159</v>
      </c>
      <c r="C18" s="33" t="s">
        <v>160</v>
      </c>
      <c r="D18" s="35" t="s">
        <v>24</v>
      </c>
      <c r="E18" s="35"/>
      <c r="F18" s="192">
        <f t="shared" si="0"/>
        <v>0</v>
      </c>
      <c r="G18" s="192">
        <f t="shared" si="1"/>
        <v>0</v>
      </c>
      <c r="H18" s="192">
        <f t="shared" si="2"/>
        <v>0</v>
      </c>
      <c r="I18" s="192">
        <f t="shared" si="3"/>
        <v>0</v>
      </c>
      <c r="J18" s="201"/>
      <c r="K18" s="201"/>
      <c r="L18" s="201"/>
      <c r="M18" s="202"/>
      <c r="N18" s="210"/>
      <c r="O18" s="210"/>
      <c r="P18" s="210"/>
      <c r="Q18" s="211"/>
      <c r="R18" s="201"/>
      <c r="S18" s="201"/>
      <c r="T18" s="201"/>
      <c r="U18" s="202"/>
      <c r="V18" s="210"/>
      <c r="W18" s="210"/>
      <c r="X18" s="210"/>
      <c r="Y18" s="211"/>
    </row>
    <row r="19" spans="1:25" ht="12.75" customHeight="1" x14ac:dyDescent="0.2">
      <c r="A19" s="34" t="s">
        <v>161</v>
      </c>
      <c r="B19" s="62" t="s">
        <v>162</v>
      </c>
      <c r="C19" s="33" t="s">
        <v>163</v>
      </c>
      <c r="D19" s="35" t="s">
        <v>24</v>
      </c>
      <c r="E19" s="35"/>
      <c r="F19" s="192">
        <f t="shared" si="0"/>
        <v>0</v>
      </c>
      <c r="G19" s="192">
        <f t="shared" si="1"/>
        <v>0</v>
      </c>
      <c r="H19" s="192">
        <f t="shared" si="2"/>
        <v>0</v>
      </c>
      <c r="I19" s="192">
        <f t="shared" si="3"/>
        <v>0</v>
      </c>
      <c r="J19" s="201"/>
      <c r="K19" s="201"/>
      <c r="L19" s="201"/>
      <c r="M19" s="202"/>
      <c r="N19" s="210"/>
      <c r="O19" s="210"/>
      <c r="P19" s="210"/>
      <c r="Q19" s="211"/>
      <c r="R19" s="201"/>
      <c r="S19" s="201"/>
      <c r="T19" s="201"/>
      <c r="U19" s="202"/>
      <c r="V19" s="210"/>
      <c r="W19" s="210"/>
      <c r="X19" s="210"/>
      <c r="Y19" s="211"/>
    </row>
    <row r="20" spans="1:25" ht="24" customHeight="1" x14ac:dyDescent="0.2">
      <c r="A20" s="34" t="s">
        <v>164</v>
      </c>
      <c r="B20" s="61" t="s">
        <v>165</v>
      </c>
      <c r="C20" s="33" t="s">
        <v>166</v>
      </c>
      <c r="D20" s="35" t="s">
        <v>24</v>
      </c>
      <c r="E20" s="35"/>
      <c r="F20" s="192">
        <f t="shared" si="0"/>
        <v>376325</v>
      </c>
      <c r="G20" s="192">
        <f t="shared" si="1"/>
        <v>376325</v>
      </c>
      <c r="H20" s="192">
        <f t="shared" si="2"/>
        <v>376325</v>
      </c>
      <c r="I20" s="192">
        <f t="shared" si="3"/>
        <v>0</v>
      </c>
      <c r="J20" s="351">
        <f>J21+J23</f>
        <v>376325</v>
      </c>
      <c r="K20" s="351">
        <f>K21+K23</f>
        <v>376325</v>
      </c>
      <c r="L20" s="351">
        <f>L21+L23</f>
        <v>376325</v>
      </c>
      <c r="M20" s="202"/>
      <c r="N20" s="210"/>
      <c r="O20" s="210"/>
      <c r="P20" s="210"/>
      <c r="Q20" s="211"/>
      <c r="R20" s="201">
        <f>R21</f>
        <v>0</v>
      </c>
      <c r="S20" s="201"/>
      <c r="T20" s="201"/>
      <c r="U20" s="202"/>
      <c r="V20" s="210"/>
      <c r="W20" s="210"/>
      <c r="X20" s="210"/>
      <c r="Y20" s="211"/>
    </row>
    <row r="21" spans="1:25" ht="24" customHeight="1" x14ac:dyDescent="0.2">
      <c r="A21" s="34" t="s">
        <v>167</v>
      </c>
      <c r="B21" s="62" t="s">
        <v>159</v>
      </c>
      <c r="C21" s="33" t="s">
        <v>168</v>
      </c>
      <c r="D21" s="35" t="s">
        <v>24</v>
      </c>
      <c r="E21" s="35"/>
      <c r="F21" s="192">
        <f t="shared" si="0"/>
        <v>376325</v>
      </c>
      <c r="G21" s="192">
        <f t="shared" si="1"/>
        <v>376325</v>
      </c>
      <c r="H21" s="192">
        <f t="shared" si="2"/>
        <v>376325</v>
      </c>
      <c r="I21" s="192">
        <f t="shared" si="3"/>
        <v>0</v>
      </c>
      <c r="J21" s="201">
        <v>376325</v>
      </c>
      <c r="K21" s="201">
        <v>376325</v>
      </c>
      <c r="L21" s="201">
        <v>376325</v>
      </c>
      <c r="M21" s="202"/>
      <c r="N21" s="210"/>
      <c r="O21" s="210"/>
      <c r="P21" s="210"/>
      <c r="Q21" s="211"/>
      <c r="R21" s="201"/>
      <c r="S21" s="201"/>
      <c r="T21" s="201"/>
      <c r="U21" s="202"/>
      <c r="V21" s="210"/>
      <c r="W21" s="210"/>
      <c r="X21" s="210"/>
      <c r="Y21" s="211"/>
    </row>
    <row r="22" spans="1:25" ht="24" customHeight="1" x14ac:dyDescent="0.2">
      <c r="A22" s="34"/>
      <c r="B22" s="101" t="s">
        <v>337</v>
      </c>
      <c r="C22" s="88" t="s">
        <v>342</v>
      </c>
      <c r="D22" s="88" t="s">
        <v>24</v>
      </c>
      <c r="E22" s="35"/>
      <c r="F22" s="192"/>
      <c r="G22" s="192"/>
      <c r="H22" s="192"/>
      <c r="I22" s="192"/>
      <c r="J22" s="201"/>
      <c r="K22" s="201"/>
      <c r="L22" s="201"/>
      <c r="M22" s="202"/>
      <c r="N22" s="210"/>
      <c r="O22" s="210"/>
      <c r="P22" s="210"/>
      <c r="Q22" s="211"/>
      <c r="R22" s="201"/>
      <c r="S22" s="201"/>
      <c r="T22" s="201"/>
      <c r="U22" s="202"/>
      <c r="V22" s="210"/>
      <c r="W22" s="210"/>
      <c r="X22" s="210"/>
      <c r="Y22" s="211"/>
    </row>
    <row r="23" spans="1:25" ht="12.75" customHeight="1" x14ac:dyDescent="0.2">
      <c r="A23" s="34" t="s">
        <v>169</v>
      </c>
      <c r="B23" s="62" t="s">
        <v>162</v>
      </c>
      <c r="C23" s="33" t="s">
        <v>170</v>
      </c>
      <c r="D23" s="35" t="s">
        <v>24</v>
      </c>
      <c r="E23" s="35"/>
      <c r="F23" s="192">
        <f t="shared" si="0"/>
        <v>0</v>
      </c>
      <c r="G23" s="192">
        <f t="shared" si="1"/>
        <v>0</v>
      </c>
      <c r="H23" s="192">
        <f t="shared" si="2"/>
        <v>0</v>
      </c>
      <c r="I23" s="192">
        <f t="shared" si="3"/>
        <v>0</v>
      </c>
      <c r="J23" s="201"/>
      <c r="K23" s="201"/>
      <c r="L23" s="201"/>
      <c r="M23" s="202"/>
      <c r="N23" s="210"/>
      <c r="O23" s="210"/>
      <c r="P23" s="210"/>
      <c r="Q23" s="211"/>
      <c r="R23" s="201"/>
      <c r="S23" s="201"/>
      <c r="T23" s="201"/>
      <c r="U23" s="202"/>
      <c r="V23" s="210"/>
      <c r="W23" s="210"/>
      <c r="X23" s="210"/>
      <c r="Y23" s="211"/>
    </row>
    <row r="24" spans="1:25" ht="12.75" customHeight="1" x14ac:dyDescent="0.2">
      <c r="A24" s="34" t="s">
        <v>171</v>
      </c>
      <c r="B24" s="61" t="s">
        <v>172</v>
      </c>
      <c r="C24" s="33" t="s">
        <v>173</v>
      </c>
      <c r="D24" s="35" t="s">
        <v>24</v>
      </c>
      <c r="E24" s="35"/>
      <c r="F24" s="192">
        <f t="shared" si="0"/>
        <v>0</v>
      </c>
      <c r="G24" s="192">
        <f t="shared" si="1"/>
        <v>0</v>
      </c>
      <c r="H24" s="192">
        <f t="shared" si="2"/>
        <v>0</v>
      </c>
      <c r="I24" s="192">
        <f t="shared" si="3"/>
        <v>0</v>
      </c>
      <c r="J24" s="201"/>
      <c r="K24" s="201"/>
      <c r="L24" s="201"/>
      <c r="M24" s="202"/>
      <c r="N24" s="210"/>
      <c r="O24" s="210"/>
      <c r="P24" s="210"/>
      <c r="Q24" s="211"/>
      <c r="R24" s="201"/>
      <c r="S24" s="201"/>
      <c r="T24" s="201"/>
      <c r="U24" s="202"/>
      <c r="V24" s="210"/>
      <c r="W24" s="210"/>
      <c r="X24" s="210"/>
      <c r="Y24" s="211"/>
    </row>
    <row r="25" spans="1:25" ht="12.75" customHeight="1" x14ac:dyDescent="0.2">
      <c r="A25" s="34"/>
      <c r="B25" s="99" t="s">
        <v>337</v>
      </c>
      <c r="C25" s="88" t="s">
        <v>343</v>
      </c>
      <c r="D25" s="88" t="s">
        <v>24</v>
      </c>
      <c r="E25" s="35"/>
      <c r="F25" s="192"/>
      <c r="G25" s="192"/>
      <c r="H25" s="192"/>
      <c r="I25" s="192"/>
      <c r="J25" s="201"/>
      <c r="K25" s="201"/>
      <c r="L25" s="201"/>
      <c r="M25" s="202"/>
      <c r="N25" s="210"/>
      <c r="O25" s="210"/>
      <c r="P25" s="210"/>
      <c r="Q25" s="211"/>
      <c r="R25" s="201"/>
      <c r="S25" s="201"/>
      <c r="T25" s="201"/>
      <c r="U25" s="202"/>
      <c r="V25" s="210"/>
      <c r="W25" s="210"/>
      <c r="X25" s="210"/>
      <c r="Y25" s="211"/>
    </row>
    <row r="26" spans="1:25" s="297" customFormat="1" ht="12.75" customHeight="1" x14ac:dyDescent="0.2">
      <c r="A26" s="34"/>
      <c r="B26" s="99" t="s">
        <v>433</v>
      </c>
      <c r="C26" s="108" t="s">
        <v>435</v>
      </c>
      <c r="D26" s="305"/>
      <c r="E26" s="35"/>
      <c r="F26" s="192"/>
      <c r="G26" s="192"/>
      <c r="H26" s="192"/>
      <c r="I26" s="192"/>
      <c r="J26" s="201"/>
      <c r="K26" s="201"/>
      <c r="L26" s="201"/>
      <c r="M26" s="202"/>
      <c r="N26" s="210"/>
      <c r="O26" s="210"/>
      <c r="P26" s="210"/>
      <c r="Q26" s="211"/>
      <c r="R26" s="201"/>
      <c r="S26" s="201"/>
      <c r="T26" s="201"/>
      <c r="U26" s="202"/>
      <c r="V26" s="210"/>
      <c r="W26" s="210"/>
      <c r="X26" s="210"/>
      <c r="Y26" s="211"/>
    </row>
    <row r="27" spans="1:25" ht="11.25" customHeight="1" x14ac:dyDescent="0.2">
      <c r="A27" s="34" t="s">
        <v>174</v>
      </c>
      <c r="B27" s="61" t="s">
        <v>175</v>
      </c>
      <c r="C27" s="33" t="s">
        <v>176</v>
      </c>
      <c r="D27" s="35" t="s">
        <v>24</v>
      </c>
      <c r="E27" s="35"/>
      <c r="F27" s="192">
        <f t="shared" si="0"/>
        <v>0</v>
      </c>
      <c r="G27" s="192">
        <f t="shared" si="1"/>
        <v>0</v>
      </c>
      <c r="H27" s="192">
        <f t="shared" si="2"/>
        <v>0</v>
      </c>
      <c r="I27" s="192">
        <f t="shared" si="3"/>
        <v>0</v>
      </c>
      <c r="J27" s="201"/>
      <c r="K27" s="201"/>
      <c r="L27" s="201"/>
      <c r="M27" s="202"/>
      <c r="N27" s="210"/>
      <c r="O27" s="210"/>
      <c r="P27" s="210"/>
      <c r="Q27" s="211"/>
      <c r="R27" s="201"/>
      <c r="S27" s="201"/>
      <c r="T27" s="201"/>
      <c r="U27" s="202"/>
      <c r="V27" s="210"/>
      <c r="W27" s="210"/>
      <c r="X27" s="210"/>
      <c r="Y27" s="211"/>
    </row>
    <row r="28" spans="1:25" ht="24" customHeight="1" x14ac:dyDescent="0.2">
      <c r="A28" s="34" t="s">
        <v>177</v>
      </c>
      <c r="B28" s="62" t="s">
        <v>159</v>
      </c>
      <c r="C28" s="33" t="s">
        <v>178</v>
      </c>
      <c r="D28" s="35" t="s">
        <v>24</v>
      </c>
      <c r="E28" s="35"/>
      <c r="F28" s="192">
        <f t="shared" si="0"/>
        <v>0</v>
      </c>
      <c r="G28" s="192">
        <f t="shared" si="1"/>
        <v>0</v>
      </c>
      <c r="H28" s="192">
        <f t="shared" si="2"/>
        <v>0</v>
      </c>
      <c r="I28" s="192">
        <f t="shared" si="3"/>
        <v>0</v>
      </c>
      <c r="J28" s="201"/>
      <c r="K28" s="201"/>
      <c r="L28" s="201"/>
      <c r="M28" s="202"/>
      <c r="N28" s="210"/>
      <c r="O28" s="210"/>
      <c r="P28" s="210"/>
      <c r="Q28" s="211"/>
      <c r="R28" s="201"/>
      <c r="S28" s="201"/>
      <c r="T28" s="201"/>
      <c r="U28" s="202"/>
      <c r="V28" s="210"/>
      <c r="W28" s="210"/>
      <c r="X28" s="210"/>
      <c r="Y28" s="211"/>
    </row>
    <row r="29" spans="1:25" ht="12.75" customHeight="1" x14ac:dyDescent="0.2">
      <c r="A29" s="34" t="s">
        <v>179</v>
      </c>
      <c r="B29" s="62" t="s">
        <v>162</v>
      </c>
      <c r="C29" s="33" t="s">
        <v>180</v>
      </c>
      <c r="D29" s="35" t="s">
        <v>24</v>
      </c>
      <c r="E29" s="35"/>
      <c r="F29" s="192">
        <f t="shared" si="0"/>
        <v>0</v>
      </c>
      <c r="G29" s="192">
        <f t="shared" si="1"/>
        <v>0</v>
      </c>
      <c r="H29" s="192">
        <f t="shared" si="2"/>
        <v>0</v>
      </c>
      <c r="I29" s="192">
        <f t="shared" si="3"/>
        <v>0</v>
      </c>
      <c r="J29" s="201"/>
      <c r="K29" s="201"/>
      <c r="L29" s="201"/>
      <c r="M29" s="202"/>
      <c r="N29" s="210"/>
      <c r="O29" s="210"/>
      <c r="P29" s="210"/>
      <c r="Q29" s="211"/>
      <c r="R29" s="201"/>
      <c r="S29" s="201"/>
      <c r="T29" s="201"/>
      <c r="U29" s="202"/>
      <c r="V29" s="210"/>
      <c r="W29" s="210"/>
      <c r="X29" s="210"/>
      <c r="Y29" s="211"/>
    </row>
    <row r="30" spans="1:25" ht="12" customHeight="1" thickBot="1" x14ac:dyDescent="0.25">
      <c r="A30" s="34" t="s">
        <v>181</v>
      </c>
      <c r="B30" s="61" t="s">
        <v>182</v>
      </c>
      <c r="C30" s="31" t="s">
        <v>183</v>
      </c>
      <c r="D30" s="32" t="s">
        <v>24</v>
      </c>
      <c r="E30" s="76"/>
      <c r="F30" s="192">
        <f t="shared" si="0"/>
        <v>0</v>
      </c>
      <c r="G30" s="192">
        <f t="shared" si="1"/>
        <v>0</v>
      </c>
      <c r="H30" s="192">
        <f t="shared" si="2"/>
        <v>0</v>
      </c>
      <c r="I30" s="192">
        <f t="shared" si="3"/>
        <v>0</v>
      </c>
      <c r="J30" s="203"/>
      <c r="K30" s="203"/>
      <c r="L30" s="203"/>
      <c r="M30" s="204"/>
      <c r="N30" s="212"/>
      <c r="O30" s="212"/>
      <c r="P30" s="212"/>
      <c r="Q30" s="213"/>
      <c r="R30" s="203"/>
      <c r="S30" s="203"/>
      <c r="T30" s="203"/>
      <c r="U30" s="204"/>
      <c r="V30" s="212"/>
      <c r="W30" s="212"/>
      <c r="X30" s="212"/>
      <c r="Y30" s="213"/>
    </row>
    <row r="31" spans="1:25" ht="24" customHeight="1" x14ac:dyDescent="0.2">
      <c r="A31" s="34" t="s">
        <v>184</v>
      </c>
      <c r="B31" s="62" t="s">
        <v>159</v>
      </c>
      <c r="C31" s="45" t="s">
        <v>185</v>
      </c>
      <c r="D31" s="46" t="s">
        <v>24</v>
      </c>
      <c r="E31" s="77"/>
      <c r="F31" s="192">
        <f t="shared" si="0"/>
        <v>0</v>
      </c>
      <c r="G31" s="192">
        <f t="shared" si="1"/>
        <v>0</v>
      </c>
      <c r="H31" s="192">
        <f t="shared" si="2"/>
        <v>0</v>
      </c>
      <c r="I31" s="192">
        <f t="shared" si="3"/>
        <v>0</v>
      </c>
      <c r="J31" s="199"/>
      <c r="K31" s="199"/>
      <c r="L31" s="199"/>
      <c r="M31" s="200"/>
      <c r="N31" s="208"/>
      <c r="O31" s="208"/>
      <c r="P31" s="208"/>
      <c r="Q31" s="209"/>
      <c r="R31" s="199"/>
      <c r="S31" s="199"/>
      <c r="T31" s="199"/>
      <c r="U31" s="200"/>
      <c r="V31" s="208"/>
      <c r="W31" s="208"/>
      <c r="X31" s="208"/>
      <c r="Y31" s="209"/>
    </row>
    <row r="32" spans="1:25" ht="24" customHeight="1" x14ac:dyDescent="0.2">
      <c r="A32" s="34"/>
      <c r="B32" s="99" t="s">
        <v>337</v>
      </c>
      <c r="C32" s="75" t="s">
        <v>344</v>
      </c>
      <c r="D32" s="77" t="s">
        <v>24</v>
      </c>
      <c r="E32" s="77"/>
      <c r="F32" s="192"/>
      <c r="G32" s="192"/>
      <c r="H32" s="192"/>
      <c r="I32" s="192"/>
      <c r="J32" s="228"/>
      <c r="K32" s="228"/>
      <c r="L32" s="228"/>
      <c r="M32" s="229"/>
      <c r="N32" s="227"/>
      <c r="O32" s="227"/>
      <c r="P32" s="227"/>
      <c r="Q32" s="226"/>
      <c r="R32" s="228"/>
      <c r="S32" s="228"/>
      <c r="T32" s="228"/>
      <c r="U32" s="229"/>
      <c r="V32" s="227"/>
      <c r="W32" s="227"/>
      <c r="X32" s="227"/>
      <c r="Y32" s="226"/>
    </row>
    <row r="33" spans="1:25" s="297" customFormat="1" ht="24" customHeight="1" x14ac:dyDescent="0.2">
      <c r="A33" s="34"/>
      <c r="B33" s="99" t="s">
        <v>433</v>
      </c>
      <c r="C33" s="295" t="s">
        <v>436</v>
      </c>
      <c r="D33" s="296"/>
      <c r="E33" s="296"/>
      <c r="F33" s="192"/>
      <c r="G33" s="192"/>
      <c r="H33" s="192"/>
      <c r="I33" s="192"/>
      <c r="J33" s="301"/>
      <c r="K33" s="301"/>
      <c r="L33" s="301"/>
      <c r="M33" s="302"/>
      <c r="N33" s="300"/>
      <c r="O33" s="300"/>
      <c r="P33" s="300"/>
      <c r="Q33" s="299"/>
      <c r="R33" s="301"/>
      <c r="S33" s="301"/>
      <c r="T33" s="301"/>
      <c r="U33" s="302"/>
      <c r="V33" s="300"/>
      <c r="W33" s="300"/>
      <c r="X33" s="300"/>
      <c r="Y33" s="299"/>
    </row>
    <row r="34" spans="1:25" ht="11.25" customHeight="1" x14ac:dyDescent="0.2">
      <c r="A34" s="34" t="s">
        <v>186</v>
      </c>
      <c r="B34" s="62" t="s">
        <v>187</v>
      </c>
      <c r="C34" s="33" t="s">
        <v>188</v>
      </c>
      <c r="D34" s="35" t="s">
        <v>24</v>
      </c>
      <c r="E34" s="35"/>
      <c r="F34" s="192">
        <f t="shared" si="0"/>
        <v>0</v>
      </c>
      <c r="G34" s="192">
        <f t="shared" si="1"/>
        <v>0</v>
      </c>
      <c r="H34" s="192">
        <f t="shared" si="2"/>
        <v>0</v>
      </c>
      <c r="I34" s="192">
        <f t="shared" si="3"/>
        <v>0</v>
      </c>
      <c r="J34" s="201"/>
      <c r="K34" s="201"/>
      <c r="L34" s="201"/>
      <c r="M34" s="202"/>
      <c r="N34" s="210"/>
      <c r="O34" s="210"/>
      <c r="P34" s="210"/>
      <c r="Q34" s="211"/>
      <c r="R34" s="201"/>
      <c r="S34" s="201"/>
      <c r="T34" s="201"/>
      <c r="U34" s="202"/>
      <c r="V34" s="210"/>
      <c r="W34" s="210"/>
      <c r="X34" s="210"/>
      <c r="Y34" s="211"/>
    </row>
    <row r="35" spans="1:25" ht="24" customHeight="1" x14ac:dyDescent="0.2">
      <c r="A35" s="34" t="s">
        <v>10</v>
      </c>
      <c r="B35" s="63" t="s">
        <v>189</v>
      </c>
      <c r="C35" s="33" t="s">
        <v>190</v>
      </c>
      <c r="D35" s="35" t="s">
        <v>24</v>
      </c>
      <c r="E35" s="35"/>
      <c r="F35" s="192">
        <f t="shared" si="0"/>
        <v>376325</v>
      </c>
      <c r="G35" s="192">
        <f t="shared" si="1"/>
        <v>376325</v>
      </c>
      <c r="H35" s="192">
        <f t="shared" si="2"/>
        <v>376325</v>
      </c>
      <c r="I35" s="192">
        <f t="shared" si="3"/>
        <v>0</v>
      </c>
      <c r="J35" s="201">
        <f>J36</f>
        <v>376325</v>
      </c>
      <c r="K35" s="201">
        <f t="shared" ref="K35:L35" si="4">K36</f>
        <v>376325</v>
      </c>
      <c r="L35" s="201">
        <f t="shared" si="4"/>
        <v>376325</v>
      </c>
      <c r="M35" s="202"/>
      <c r="N35" s="210">
        <f>N36</f>
        <v>0</v>
      </c>
      <c r="O35" s="210"/>
      <c r="P35" s="210"/>
      <c r="Q35" s="211"/>
      <c r="R35" s="201">
        <f>R36</f>
        <v>0</v>
      </c>
      <c r="S35" s="201"/>
      <c r="T35" s="201"/>
      <c r="U35" s="202"/>
      <c r="V35" s="210"/>
      <c r="W35" s="210"/>
      <c r="X35" s="210"/>
      <c r="Y35" s="211"/>
    </row>
    <row r="36" spans="1:25" ht="11.25" customHeight="1" x14ac:dyDescent="0.2">
      <c r="A36" s="531"/>
      <c r="B36" s="65" t="s">
        <v>191</v>
      </c>
      <c r="C36" s="433" t="s">
        <v>192</v>
      </c>
      <c r="D36" s="435" t="s">
        <v>506</v>
      </c>
      <c r="E36" s="76"/>
      <c r="F36" s="192">
        <f t="shared" si="0"/>
        <v>376325</v>
      </c>
      <c r="G36" s="192">
        <f t="shared" si="1"/>
        <v>376325</v>
      </c>
      <c r="H36" s="192">
        <f t="shared" si="2"/>
        <v>376325</v>
      </c>
      <c r="I36" s="192">
        <f t="shared" si="3"/>
        <v>0</v>
      </c>
      <c r="J36" s="520">
        <v>376325</v>
      </c>
      <c r="K36" s="520">
        <v>376325</v>
      </c>
      <c r="L36" s="520">
        <v>376325</v>
      </c>
      <c r="M36" s="522"/>
      <c r="N36" s="512"/>
      <c r="O36" s="512"/>
      <c r="P36" s="512"/>
      <c r="Q36" s="514"/>
      <c r="R36" s="520"/>
      <c r="S36" s="520"/>
      <c r="T36" s="520"/>
      <c r="U36" s="522"/>
      <c r="V36" s="512"/>
      <c r="W36" s="512"/>
      <c r="X36" s="512"/>
      <c r="Y36" s="514"/>
    </row>
    <row r="37" spans="1:25" x14ac:dyDescent="0.2">
      <c r="A37" s="532"/>
      <c r="B37" s="64"/>
      <c r="C37" s="434"/>
      <c r="D37" s="436"/>
      <c r="E37" s="77"/>
      <c r="F37" s="192">
        <f t="shared" si="0"/>
        <v>0</v>
      </c>
      <c r="G37" s="192">
        <f t="shared" si="1"/>
        <v>0</v>
      </c>
      <c r="H37" s="192">
        <f t="shared" si="2"/>
        <v>0</v>
      </c>
      <c r="I37" s="192">
        <f t="shared" si="3"/>
        <v>0</v>
      </c>
      <c r="J37" s="526"/>
      <c r="K37" s="526"/>
      <c r="L37" s="526"/>
      <c r="M37" s="527"/>
      <c r="N37" s="519"/>
      <c r="O37" s="519"/>
      <c r="P37" s="519"/>
      <c r="Q37" s="515"/>
      <c r="R37" s="526"/>
      <c r="S37" s="526"/>
      <c r="T37" s="526"/>
      <c r="U37" s="527"/>
      <c r="V37" s="519"/>
      <c r="W37" s="519"/>
      <c r="X37" s="519"/>
      <c r="Y37" s="515"/>
    </row>
    <row r="38" spans="1:25" ht="24" customHeight="1" x14ac:dyDescent="0.2">
      <c r="A38" s="34" t="s">
        <v>11</v>
      </c>
      <c r="B38" s="63" t="s">
        <v>193</v>
      </c>
      <c r="C38" s="33" t="s">
        <v>194</v>
      </c>
      <c r="D38" s="35" t="s">
        <v>24</v>
      </c>
      <c r="E38" s="35"/>
      <c r="F38" s="192">
        <f t="shared" si="0"/>
        <v>0</v>
      </c>
      <c r="G38" s="192">
        <f t="shared" si="1"/>
        <v>0</v>
      </c>
      <c r="H38" s="192">
        <f t="shared" si="2"/>
        <v>0</v>
      </c>
      <c r="I38" s="192">
        <f t="shared" si="3"/>
        <v>0</v>
      </c>
      <c r="J38" s="201"/>
      <c r="K38" s="201"/>
      <c r="L38" s="201"/>
      <c r="M38" s="202"/>
      <c r="N38" s="210"/>
      <c r="O38" s="210"/>
      <c r="P38" s="210"/>
      <c r="Q38" s="211"/>
      <c r="R38" s="201"/>
      <c r="S38" s="201"/>
      <c r="T38" s="201"/>
      <c r="U38" s="202"/>
      <c r="V38" s="210"/>
      <c r="W38" s="210"/>
      <c r="X38" s="210"/>
      <c r="Y38" s="211"/>
    </row>
    <row r="39" spans="1:25" ht="11.25" customHeight="1" x14ac:dyDescent="0.2">
      <c r="A39" s="531"/>
      <c r="B39" s="65" t="s">
        <v>191</v>
      </c>
      <c r="C39" s="433" t="s">
        <v>195</v>
      </c>
      <c r="D39" s="435" t="s">
        <v>506</v>
      </c>
      <c r="E39" s="76"/>
      <c r="F39" s="192">
        <f t="shared" si="0"/>
        <v>0</v>
      </c>
      <c r="G39" s="192">
        <f t="shared" si="1"/>
        <v>0</v>
      </c>
      <c r="H39" s="192">
        <f t="shared" si="2"/>
        <v>0</v>
      </c>
      <c r="I39" s="192">
        <f t="shared" si="3"/>
        <v>0</v>
      </c>
      <c r="J39" s="520"/>
      <c r="K39" s="520"/>
      <c r="L39" s="520"/>
      <c r="M39" s="522"/>
      <c r="N39" s="512"/>
      <c r="O39" s="512"/>
      <c r="P39" s="512"/>
      <c r="Q39" s="514"/>
      <c r="R39" s="520"/>
      <c r="S39" s="520"/>
      <c r="T39" s="520"/>
      <c r="U39" s="522"/>
      <c r="V39" s="512"/>
      <c r="W39" s="512"/>
      <c r="X39" s="512"/>
      <c r="Y39" s="514"/>
    </row>
    <row r="40" spans="1:25" ht="12" thickBot="1" x14ac:dyDescent="0.25">
      <c r="A40" s="532"/>
      <c r="B40" s="64"/>
      <c r="C40" s="536"/>
      <c r="D40" s="537"/>
      <c r="E40" s="234"/>
      <c r="F40" s="192">
        <f t="shared" si="0"/>
        <v>0</v>
      </c>
      <c r="G40" s="192">
        <f t="shared" si="1"/>
        <v>0</v>
      </c>
      <c r="H40" s="192">
        <f t="shared" si="2"/>
        <v>0</v>
      </c>
      <c r="I40" s="192">
        <f t="shared" si="3"/>
        <v>0</v>
      </c>
      <c r="J40" s="521"/>
      <c r="K40" s="521"/>
      <c r="L40" s="521"/>
      <c r="M40" s="523"/>
      <c r="N40" s="513"/>
      <c r="O40" s="513"/>
      <c r="P40" s="513"/>
      <c r="Q40" s="516"/>
      <c r="R40" s="521"/>
      <c r="S40" s="521"/>
      <c r="T40" s="521"/>
      <c r="U40" s="523"/>
      <c r="V40" s="513"/>
      <c r="W40" s="513"/>
      <c r="X40" s="513"/>
      <c r="Y40" s="516"/>
    </row>
    <row r="42" spans="1:25" ht="12.75" customHeight="1" x14ac:dyDescent="0.2">
      <c r="D42" s="27"/>
      <c r="E42" s="27"/>
    </row>
    <row r="43" spans="1:25" ht="12.75" customHeight="1" x14ac:dyDescent="0.2">
      <c r="C43" s="533"/>
      <c r="D43" s="534"/>
      <c r="E43" s="230"/>
      <c r="F43" s="214"/>
      <c r="G43" s="535"/>
      <c r="H43" s="439"/>
      <c r="I43" s="439"/>
      <c r="J43" s="66"/>
      <c r="K43" s="506"/>
      <c r="L43" s="450"/>
      <c r="M43" s="450"/>
      <c r="N43" s="66"/>
      <c r="O43" s="506"/>
      <c r="P43" s="450"/>
      <c r="Q43" s="450"/>
      <c r="R43" s="66"/>
      <c r="S43" s="506"/>
      <c r="T43" s="450"/>
      <c r="U43" s="450"/>
      <c r="V43" s="66"/>
      <c r="W43" s="506"/>
      <c r="X43" s="450"/>
      <c r="Y43" s="450"/>
    </row>
    <row r="44" spans="1:25" s="1" customFormat="1" ht="9.75" x14ac:dyDescent="0.2">
      <c r="C44" s="390"/>
      <c r="D44" s="390"/>
      <c r="E44" s="2"/>
      <c r="F44" s="215"/>
      <c r="G44" s="216"/>
      <c r="H44" s="216"/>
      <c r="I44" s="216"/>
      <c r="J44" s="26"/>
      <c r="N44" s="26"/>
      <c r="R44" s="26"/>
      <c r="V44" s="26"/>
    </row>
    <row r="45" spans="1:25" s="1" customFormat="1" ht="3" customHeight="1" x14ac:dyDescent="0.2">
      <c r="C45" s="2"/>
      <c r="F45" s="216"/>
      <c r="G45" s="216"/>
      <c r="H45" s="216"/>
      <c r="I45" s="216"/>
    </row>
    <row r="46" spans="1:25" x14ac:dyDescent="0.2">
      <c r="C46" s="533"/>
      <c r="D46" s="534"/>
      <c r="E46" s="230"/>
      <c r="F46" s="214"/>
      <c r="G46" s="535"/>
      <c r="H46" s="439"/>
      <c r="I46" s="439"/>
      <c r="J46" s="66"/>
      <c r="K46" s="506"/>
      <c r="L46" s="450"/>
      <c r="M46" s="450"/>
      <c r="N46" s="66"/>
      <c r="O46" s="506"/>
      <c r="P46" s="450"/>
      <c r="Q46" s="450"/>
      <c r="R46" s="66"/>
      <c r="S46" s="506"/>
      <c r="T46" s="450"/>
      <c r="U46" s="450"/>
      <c r="V46" s="66"/>
      <c r="W46" s="506"/>
      <c r="X46" s="450"/>
      <c r="Y46" s="450"/>
    </row>
    <row r="47" spans="1:25" s="1" customFormat="1" ht="9.75" x14ac:dyDescent="0.15">
      <c r="C47" s="390"/>
      <c r="D47" s="390"/>
      <c r="E47" s="2"/>
      <c r="F47" s="217"/>
      <c r="G47" s="545"/>
      <c r="H47" s="545"/>
      <c r="I47" s="545"/>
      <c r="J47" s="2"/>
      <c r="K47" s="390"/>
      <c r="L47" s="390"/>
      <c r="M47" s="390"/>
      <c r="N47" s="2"/>
      <c r="O47" s="390"/>
      <c r="P47" s="390"/>
      <c r="Q47" s="390"/>
      <c r="R47" s="2"/>
      <c r="S47" s="390"/>
      <c r="T47" s="390"/>
      <c r="U47" s="390"/>
      <c r="V47" s="2"/>
      <c r="W47" s="390"/>
      <c r="X47" s="390"/>
      <c r="Y47" s="390"/>
    </row>
    <row r="48" spans="1:25" s="1" customFormat="1" ht="3" customHeight="1" x14ac:dyDescent="0.2">
      <c r="C48" s="2"/>
      <c r="F48" s="216"/>
      <c r="G48" s="216"/>
      <c r="H48" s="216"/>
      <c r="I48" s="216"/>
    </row>
    <row r="49" spans="1:9" x14ac:dyDescent="0.2">
      <c r="B49" s="538"/>
      <c r="C49" s="538"/>
    </row>
    <row r="50" spans="1:9" ht="12" thickBot="1" x14ac:dyDescent="0.25"/>
    <row r="51" spans="1:9" ht="3" customHeight="1" x14ac:dyDescent="0.2">
      <c r="A51" s="69"/>
      <c r="B51" s="3"/>
    </row>
    <row r="52" spans="1:9" x14ac:dyDescent="0.2">
      <c r="A52" s="4"/>
      <c r="B52" s="5"/>
    </row>
    <row r="53" spans="1:9" x14ac:dyDescent="0.2">
      <c r="A53" s="539"/>
      <c r="B53" s="540"/>
    </row>
    <row r="54" spans="1:9" s="1" customFormat="1" ht="9.75" x14ac:dyDescent="0.2">
      <c r="A54" s="541"/>
      <c r="B54" s="542"/>
      <c r="F54" s="216"/>
      <c r="G54" s="216"/>
      <c r="H54" s="216"/>
      <c r="I54" s="216"/>
    </row>
    <row r="55" spans="1:9" s="1" customFormat="1" ht="6" customHeight="1" x14ac:dyDescent="0.2">
      <c r="A55" s="67"/>
      <c r="B55" s="70"/>
      <c r="F55" s="216"/>
      <c r="G55" s="216"/>
      <c r="H55" s="216"/>
      <c r="I55" s="216"/>
    </row>
    <row r="56" spans="1:9" x14ac:dyDescent="0.2">
      <c r="A56" s="71"/>
      <c r="B56" s="68"/>
      <c r="C56" s="22"/>
      <c r="D56" s="22"/>
      <c r="E56" s="22"/>
    </row>
    <row r="57" spans="1:9" s="1" customFormat="1" ht="9.75" x14ac:dyDescent="0.2">
      <c r="A57" s="72"/>
      <c r="B57" s="28"/>
      <c r="F57" s="216"/>
      <c r="G57" s="216"/>
      <c r="H57" s="216"/>
      <c r="I57" s="216"/>
    </row>
    <row r="58" spans="1:9" x14ac:dyDescent="0.2">
      <c r="A58" s="4"/>
      <c r="B58" s="5"/>
    </row>
    <row r="59" spans="1:9" x14ac:dyDescent="0.2">
      <c r="A59" s="543"/>
      <c r="B59" s="544"/>
    </row>
    <row r="60" spans="1:9" ht="3" customHeight="1" thickBot="1" x14ac:dyDescent="0.25">
      <c r="A60" s="6"/>
      <c r="B60" s="7"/>
    </row>
    <row r="61" spans="1:9" x14ac:dyDescent="0.2">
      <c r="A61" s="51"/>
      <c r="B61" s="51"/>
    </row>
    <row r="62" spans="1:9" s="29" customFormat="1" ht="23.25" customHeight="1" x14ac:dyDescent="0.2">
      <c r="A62" s="388" t="s">
        <v>213</v>
      </c>
      <c r="B62" s="388"/>
      <c r="C62" s="388"/>
      <c r="D62" s="388"/>
      <c r="E62" s="388"/>
      <c r="F62" s="388"/>
      <c r="G62" s="388"/>
      <c r="H62" s="388"/>
      <c r="I62" s="388"/>
    </row>
    <row r="63" spans="1:9" s="13" customFormat="1" ht="56.25" customHeight="1" x14ac:dyDescent="0.2">
      <c r="A63" s="508" t="s">
        <v>214</v>
      </c>
      <c r="B63" s="509"/>
      <c r="C63" s="509"/>
      <c r="D63" s="509"/>
      <c r="E63" s="509"/>
      <c r="F63" s="509"/>
      <c r="G63" s="509"/>
      <c r="H63" s="509"/>
      <c r="I63" s="509"/>
    </row>
    <row r="64" spans="1:9" s="13" customFormat="1" ht="21" customHeight="1" x14ac:dyDescent="0.2">
      <c r="A64" s="502" t="s">
        <v>215</v>
      </c>
      <c r="B64" s="502"/>
      <c r="C64" s="502"/>
      <c r="D64" s="502"/>
      <c r="E64" s="502"/>
      <c r="F64" s="502"/>
      <c r="G64" s="502"/>
      <c r="H64" s="502"/>
      <c r="I64" s="502"/>
    </row>
    <row r="65" spans="1:9" s="13" customFormat="1" ht="11.25" customHeight="1" x14ac:dyDescent="0.2">
      <c r="A65" s="8" t="s">
        <v>216</v>
      </c>
      <c r="F65" s="152"/>
      <c r="G65" s="152"/>
      <c r="H65" s="152"/>
      <c r="I65" s="152"/>
    </row>
    <row r="66" spans="1:9" s="13" customFormat="1" ht="11.25" customHeight="1" x14ac:dyDescent="0.2">
      <c r="A66" s="8" t="s">
        <v>217</v>
      </c>
      <c r="F66" s="152"/>
      <c r="G66" s="152"/>
      <c r="H66" s="152"/>
      <c r="I66" s="152"/>
    </row>
    <row r="67" spans="1:9" s="13" customFormat="1" ht="11.25" customHeight="1" x14ac:dyDescent="0.2">
      <c r="A67" s="8" t="s">
        <v>218</v>
      </c>
      <c r="F67" s="152"/>
      <c r="G67" s="152"/>
      <c r="H67" s="152"/>
      <c r="I67" s="152"/>
    </row>
    <row r="68" spans="1:9" s="13" customFormat="1" ht="23.25" customHeight="1" x14ac:dyDescent="0.2">
      <c r="A68" s="502" t="s">
        <v>219</v>
      </c>
      <c r="B68" s="503"/>
      <c r="C68" s="503"/>
      <c r="D68" s="503"/>
      <c r="E68" s="503"/>
      <c r="F68" s="503"/>
      <c r="G68" s="503"/>
      <c r="H68" s="503"/>
      <c r="I68" s="503"/>
    </row>
    <row r="69" spans="1:9" ht="3" customHeight="1" x14ac:dyDescent="0.2"/>
  </sheetData>
  <mergeCells count="82">
    <mergeCell ref="C46:D46"/>
    <mergeCell ref="G46:I46"/>
    <mergeCell ref="C47:D47"/>
    <mergeCell ref="G47:I47"/>
    <mergeCell ref="A64:I64"/>
    <mergeCell ref="A68:I68"/>
    <mergeCell ref="B49:C49"/>
    <mergeCell ref="A53:B53"/>
    <mergeCell ref="A54:B54"/>
    <mergeCell ref="A59:B59"/>
    <mergeCell ref="A62:I62"/>
    <mergeCell ref="A63:I63"/>
    <mergeCell ref="A36:A37"/>
    <mergeCell ref="C36:C37"/>
    <mergeCell ref="C43:D43"/>
    <mergeCell ref="G43:I43"/>
    <mergeCell ref="C44:D44"/>
    <mergeCell ref="A39:A40"/>
    <mergeCell ref="C39:C40"/>
    <mergeCell ref="D39:D40"/>
    <mergeCell ref="D36:D37"/>
    <mergeCell ref="A1:I1"/>
    <mergeCell ref="B2:I2"/>
    <mergeCell ref="A4:A6"/>
    <mergeCell ref="B4:B6"/>
    <mergeCell ref="C4:C6"/>
    <mergeCell ref="D4:D6"/>
    <mergeCell ref="F4:I4"/>
    <mergeCell ref="I5:I6"/>
    <mergeCell ref="E4:E6"/>
    <mergeCell ref="N4:Q4"/>
    <mergeCell ref="M5:M6"/>
    <mergeCell ref="Q5:Q6"/>
    <mergeCell ref="J36:J37"/>
    <mergeCell ref="K36:K37"/>
    <mergeCell ref="L36:L37"/>
    <mergeCell ref="M36:M37"/>
    <mergeCell ref="N36:N37"/>
    <mergeCell ref="O36:O37"/>
    <mergeCell ref="P36:P37"/>
    <mergeCell ref="J4:M4"/>
    <mergeCell ref="J39:J40"/>
    <mergeCell ref="K39:K40"/>
    <mergeCell ref="L39:L40"/>
    <mergeCell ref="M39:M40"/>
    <mergeCell ref="N39:N40"/>
    <mergeCell ref="K47:M47"/>
    <mergeCell ref="O47:Q47"/>
    <mergeCell ref="Q36:Q37"/>
    <mergeCell ref="P39:P40"/>
    <mergeCell ref="Q39:Q40"/>
    <mergeCell ref="O39:O40"/>
    <mergeCell ref="K43:M43"/>
    <mergeCell ref="O43:Q43"/>
    <mergeCell ref="K46:M46"/>
    <mergeCell ref="O46:Q46"/>
    <mergeCell ref="R4:U4"/>
    <mergeCell ref="V4:Y4"/>
    <mergeCell ref="U5:U6"/>
    <mergeCell ref="Y5:Y6"/>
    <mergeCell ref="R36:R37"/>
    <mergeCell ref="S36:S37"/>
    <mergeCell ref="T36:T37"/>
    <mergeCell ref="U36:U37"/>
    <mergeCell ref="V36:V37"/>
    <mergeCell ref="W36:W37"/>
    <mergeCell ref="S47:U47"/>
    <mergeCell ref="W47:Y47"/>
    <mergeCell ref="X36:X37"/>
    <mergeCell ref="Y36:Y37"/>
    <mergeCell ref="R39:R40"/>
    <mergeCell ref="Y39:Y40"/>
    <mergeCell ref="S39:S40"/>
    <mergeCell ref="T39:T40"/>
    <mergeCell ref="U39:U40"/>
    <mergeCell ref="V39:V40"/>
    <mergeCell ref="W39:W40"/>
    <mergeCell ref="X39:X40"/>
    <mergeCell ref="S43:U43"/>
    <mergeCell ref="W43:Y43"/>
    <mergeCell ref="S46:U46"/>
    <mergeCell ref="W46:Y46"/>
  </mergeCells>
  <pageMargins left="0.59055118110236227" right="0.51181102362204722" top="0.78740157480314965" bottom="0.31496062992125984" header="0.19685039370078741" footer="0.19685039370078741"/>
  <pageSetup paperSize="9" orientation="landscape" r:id="rId1"/>
  <headerFooter alignWithMargins="0">
    <oddHeader xml:space="preserve">&amp;R&amp;"Times New Roman,обычный"&amp;7
</oddHeader>
  </headerFooter>
  <rowBreaks count="1" manualBreakCount="1">
    <brk id="3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I69"/>
  <sheetViews>
    <sheetView zoomScaleNormal="100" zoomScaleSheetLayoutView="110" workbookViewId="0">
      <selection activeCell="H11" sqref="H11"/>
    </sheetView>
  </sheetViews>
  <sheetFormatPr defaultColWidth="0.85546875" defaultRowHeight="11.25" x14ac:dyDescent="0.2"/>
  <cols>
    <col min="1" max="1" width="8.7109375" style="9" customWidth="1"/>
    <col min="2" max="2" width="63.42578125" style="9" bestFit="1" customWidth="1"/>
    <col min="3" max="3" width="8.7109375" style="9" customWidth="1"/>
    <col min="4" max="4" width="6.5703125" style="9" customWidth="1"/>
    <col min="5" max="5" width="9.28515625" style="9" customWidth="1"/>
    <col min="6" max="6" width="10.5703125" style="9" customWidth="1"/>
    <col min="7" max="7" width="9.85546875" style="9" customWidth="1"/>
    <col min="8" max="8" width="10.85546875" style="9" customWidth="1"/>
    <col min="9" max="9" width="12.85546875" style="9" customWidth="1"/>
    <col min="10" max="16384" width="0.85546875" style="9"/>
  </cols>
  <sheetData>
    <row r="1" spans="1:9" x14ac:dyDescent="0.2">
      <c r="A1" s="439" t="s">
        <v>426</v>
      </c>
      <c r="B1" s="439"/>
      <c r="C1" s="439"/>
      <c r="D1" s="439"/>
      <c r="E1" s="439"/>
      <c r="F1" s="439"/>
      <c r="G1" s="439"/>
      <c r="H1" s="439"/>
      <c r="I1" s="439"/>
    </row>
    <row r="2" spans="1:9" s="16" customFormat="1" ht="13.5" customHeight="1" x14ac:dyDescent="0.15">
      <c r="B2" s="439" t="s">
        <v>222</v>
      </c>
      <c r="C2" s="439"/>
      <c r="D2" s="439"/>
      <c r="E2" s="439"/>
      <c r="F2" s="439"/>
      <c r="G2" s="439"/>
      <c r="H2" s="439"/>
      <c r="I2" s="439"/>
    </row>
    <row r="4" spans="1:9" ht="11.25" customHeight="1" x14ac:dyDescent="0.2">
      <c r="A4" s="528" t="s">
        <v>135</v>
      </c>
      <c r="B4" s="440" t="s">
        <v>0</v>
      </c>
      <c r="C4" s="443" t="s">
        <v>136</v>
      </c>
      <c r="D4" s="443" t="s">
        <v>137</v>
      </c>
      <c r="E4" s="493" t="s">
        <v>333</v>
      </c>
      <c r="F4" s="485" t="s">
        <v>8</v>
      </c>
      <c r="G4" s="486"/>
      <c r="H4" s="486"/>
      <c r="I4" s="486"/>
    </row>
    <row r="5" spans="1:9" ht="11.25" customHeight="1" x14ac:dyDescent="0.2">
      <c r="A5" s="529"/>
      <c r="B5" s="441"/>
      <c r="C5" s="444"/>
      <c r="D5" s="444"/>
      <c r="E5" s="494"/>
      <c r="F5" s="15" t="s">
        <v>455</v>
      </c>
      <c r="G5" s="15" t="s">
        <v>480</v>
      </c>
      <c r="H5" s="15" t="s">
        <v>497</v>
      </c>
      <c r="I5" s="443" t="s">
        <v>7</v>
      </c>
    </row>
    <row r="6" spans="1:9" ht="57.75" customHeight="1" x14ac:dyDescent="0.2">
      <c r="A6" s="530"/>
      <c r="B6" s="442"/>
      <c r="C6" s="445"/>
      <c r="D6" s="445"/>
      <c r="E6" s="495"/>
      <c r="F6" s="10" t="s">
        <v>138</v>
      </c>
      <c r="G6" s="10" t="s">
        <v>139</v>
      </c>
      <c r="H6" s="10" t="s">
        <v>140</v>
      </c>
      <c r="I6" s="445"/>
    </row>
    <row r="7" spans="1:9" ht="12" thickBot="1" x14ac:dyDescent="0.25">
      <c r="A7" s="50" t="s">
        <v>9</v>
      </c>
      <c r="B7" s="50" t="s">
        <v>10</v>
      </c>
      <c r="C7" s="14" t="s">
        <v>11</v>
      </c>
      <c r="D7" s="14" t="s">
        <v>12</v>
      </c>
      <c r="E7" s="14" t="s">
        <v>332</v>
      </c>
      <c r="F7" s="14" t="s">
        <v>13</v>
      </c>
      <c r="G7" s="14" t="s">
        <v>14</v>
      </c>
      <c r="H7" s="14" t="s">
        <v>15</v>
      </c>
      <c r="I7" s="14" t="s">
        <v>16</v>
      </c>
    </row>
    <row r="8" spans="1:9" ht="12.75" customHeight="1" x14ac:dyDescent="0.2">
      <c r="A8" s="38">
        <v>1</v>
      </c>
      <c r="B8" s="58" t="s">
        <v>141</v>
      </c>
      <c r="C8" s="59" t="s">
        <v>142</v>
      </c>
      <c r="D8" s="46" t="s">
        <v>24</v>
      </c>
      <c r="E8" s="46"/>
      <c r="F8" s="54">
        <f>F9+F10+F11+F16</f>
        <v>13143260</v>
      </c>
      <c r="G8" s="54">
        <f>G9+G10+G11+G16</f>
        <v>13143260</v>
      </c>
      <c r="H8" s="54">
        <f>H9+H10+H11+H16</f>
        <v>13143260</v>
      </c>
      <c r="I8" s="18"/>
    </row>
    <row r="9" spans="1:9" ht="90" customHeight="1" x14ac:dyDescent="0.2">
      <c r="A9" s="34" t="s">
        <v>143</v>
      </c>
      <c r="B9" s="60" t="s">
        <v>145</v>
      </c>
      <c r="C9" s="33" t="s">
        <v>144</v>
      </c>
      <c r="D9" s="35" t="s">
        <v>24</v>
      </c>
      <c r="E9" s="35"/>
      <c r="F9" s="55"/>
      <c r="G9" s="55"/>
      <c r="H9" s="55"/>
      <c r="I9" s="19"/>
    </row>
    <row r="10" spans="1:9" ht="24" customHeight="1" x14ac:dyDescent="0.2">
      <c r="A10" s="34" t="s">
        <v>146</v>
      </c>
      <c r="B10" s="60" t="s">
        <v>148</v>
      </c>
      <c r="C10" s="33" t="s">
        <v>147</v>
      </c>
      <c r="D10" s="35" t="s">
        <v>24</v>
      </c>
      <c r="E10" s="35"/>
      <c r="F10" s="55"/>
      <c r="G10" s="55"/>
      <c r="H10" s="55"/>
      <c r="I10" s="19"/>
    </row>
    <row r="11" spans="1:9" ht="24" customHeight="1" x14ac:dyDescent="0.2">
      <c r="A11" s="34" t="s">
        <v>149</v>
      </c>
      <c r="B11" s="60" t="s">
        <v>153</v>
      </c>
      <c r="C11" s="33" t="s">
        <v>151</v>
      </c>
      <c r="D11" s="35" t="s">
        <v>24</v>
      </c>
      <c r="E11" s="35"/>
      <c r="F11" s="55">
        <f>F12+F15</f>
        <v>0</v>
      </c>
      <c r="G11" s="55">
        <f>G12+G15</f>
        <v>0</v>
      </c>
      <c r="H11" s="55">
        <f>H12+H15</f>
        <v>0</v>
      </c>
      <c r="I11" s="19"/>
    </row>
    <row r="12" spans="1:9" ht="24" customHeight="1" x14ac:dyDescent="0.2">
      <c r="A12" s="34" t="s">
        <v>334</v>
      </c>
      <c r="B12" s="235" t="s">
        <v>335</v>
      </c>
      <c r="C12" s="80" t="s">
        <v>336</v>
      </c>
      <c r="D12" s="80" t="s">
        <v>24</v>
      </c>
      <c r="E12" s="80" t="s">
        <v>24</v>
      </c>
      <c r="F12" s="55"/>
      <c r="G12" s="55"/>
      <c r="H12" s="55"/>
      <c r="I12" s="19"/>
    </row>
    <row r="13" spans="1:9" ht="18" customHeight="1" x14ac:dyDescent="0.2">
      <c r="A13" s="34"/>
      <c r="B13" s="235" t="s">
        <v>337</v>
      </c>
      <c r="C13" s="80" t="s">
        <v>338</v>
      </c>
      <c r="D13" s="80" t="s">
        <v>24</v>
      </c>
      <c r="E13" s="80"/>
      <c r="F13" s="55"/>
      <c r="G13" s="55"/>
      <c r="H13" s="55"/>
      <c r="I13" s="19"/>
    </row>
    <row r="14" spans="1:9" s="297" customFormat="1" ht="18" customHeight="1" x14ac:dyDescent="0.2">
      <c r="A14" s="34"/>
      <c r="B14" s="235" t="s">
        <v>433</v>
      </c>
      <c r="C14" s="80" t="s">
        <v>434</v>
      </c>
      <c r="D14" s="80"/>
      <c r="E14" s="80"/>
      <c r="F14" s="55"/>
      <c r="G14" s="55"/>
      <c r="H14" s="55"/>
      <c r="I14" s="19"/>
    </row>
    <row r="15" spans="1:9" ht="18" customHeight="1" x14ac:dyDescent="0.2">
      <c r="A15" s="34" t="s">
        <v>339</v>
      </c>
      <c r="B15" s="235" t="s">
        <v>340</v>
      </c>
      <c r="C15" s="80" t="s">
        <v>341</v>
      </c>
      <c r="D15" s="80" t="s">
        <v>24</v>
      </c>
      <c r="E15" s="80" t="s">
        <v>24</v>
      </c>
      <c r="F15" s="55"/>
      <c r="G15" s="55"/>
      <c r="H15" s="55"/>
      <c r="I15" s="19"/>
    </row>
    <row r="16" spans="1:9" ht="34.5" customHeight="1" x14ac:dyDescent="0.2">
      <c r="A16" s="34" t="s">
        <v>150</v>
      </c>
      <c r="B16" s="60" t="s">
        <v>154</v>
      </c>
      <c r="C16" s="33" t="s">
        <v>152</v>
      </c>
      <c r="D16" s="35" t="s">
        <v>24</v>
      </c>
      <c r="E16" s="35"/>
      <c r="F16" s="55">
        <f>F17+F20+F24+F27+F30</f>
        <v>13143260</v>
      </c>
      <c r="G16" s="55">
        <f t="shared" ref="G16:H16" si="0">G17+G20+G24+G27+G30</f>
        <v>13143260</v>
      </c>
      <c r="H16" s="55">
        <f t="shared" si="0"/>
        <v>13143260</v>
      </c>
      <c r="I16" s="19"/>
    </row>
    <row r="17" spans="1:9" ht="34.5" customHeight="1" x14ac:dyDescent="0.2">
      <c r="A17" s="34" t="s">
        <v>155</v>
      </c>
      <c r="B17" s="61" t="s">
        <v>157</v>
      </c>
      <c r="C17" s="33" t="s">
        <v>156</v>
      </c>
      <c r="D17" s="35" t="s">
        <v>24</v>
      </c>
      <c r="E17" s="35"/>
      <c r="F17" s="55">
        <f>F18+F19</f>
        <v>0</v>
      </c>
      <c r="G17" s="55">
        <f t="shared" ref="G17:H17" si="1">G18+G19</f>
        <v>0</v>
      </c>
      <c r="H17" s="55">
        <f t="shared" si="1"/>
        <v>0</v>
      </c>
      <c r="I17" s="19"/>
    </row>
    <row r="18" spans="1:9" ht="24" customHeight="1" x14ac:dyDescent="0.2">
      <c r="A18" s="34" t="s">
        <v>158</v>
      </c>
      <c r="B18" s="62" t="s">
        <v>159</v>
      </c>
      <c r="C18" s="33" t="s">
        <v>160</v>
      </c>
      <c r="D18" s="35" t="s">
        <v>24</v>
      </c>
      <c r="E18" s="35"/>
      <c r="F18" s="55"/>
      <c r="G18" s="55"/>
      <c r="H18" s="55"/>
      <c r="I18" s="19"/>
    </row>
    <row r="19" spans="1:9" ht="12.75" customHeight="1" x14ac:dyDescent="0.2">
      <c r="A19" s="34" t="s">
        <v>161</v>
      </c>
      <c r="B19" s="62" t="s">
        <v>162</v>
      </c>
      <c r="C19" s="33" t="s">
        <v>163</v>
      </c>
      <c r="D19" s="35" t="s">
        <v>24</v>
      </c>
      <c r="E19" s="35"/>
      <c r="F19" s="55"/>
      <c r="G19" s="55"/>
      <c r="H19" s="55"/>
      <c r="I19" s="19"/>
    </row>
    <row r="20" spans="1:9" ht="24" customHeight="1" x14ac:dyDescent="0.2">
      <c r="A20" s="34" t="s">
        <v>164</v>
      </c>
      <c r="B20" s="61" t="s">
        <v>165</v>
      </c>
      <c r="C20" s="33" t="s">
        <v>166</v>
      </c>
      <c r="D20" s="35" t="s">
        <v>24</v>
      </c>
      <c r="E20" s="35"/>
      <c r="F20" s="55">
        <f>F21+F23</f>
        <v>0</v>
      </c>
      <c r="G20" s="55">
        <f t="shared" ref="G20:H20" si="2">G21+G23</f>
        <v>0</v>
      </c>
      <c r="H20" s="55">
        <f t="shared" si="2"/>
        <v>0</v>
      </c>
      <c r="I20" s="19"/>
    </row>
    <row r="21" spans="1:9" ht="24" customHeight="1" x14ac:dyDescent="0.2">
      <c r="A21" s="34" t="s">
        <v>167</v>
      </c>
      <c r="B21" s="62" t="s">
        <v>159</v>
      </c>
      <c r="C21" s="33" t="s">
        <v>168</v>
      </c>
      <c r="D21" s="35" t="s">
        <v>24</v>
      </c>
      <c r="E21" s="35"/>
      <c r="F21" s="55"/>
      <c r="G21" s="55"/>
      <c r="H21" s="55"/>
      <c r="I21" s="19"/>
    </row>
    <row r="22" spans="1:9" ht="24" customHeight="1" x14ac:dyDescent="0.2">
      <c r="A22" s="34"/>
      <c r="B22" s="101" t="s">
        <v>337</v>
      </c>
      <c r="C22" s="88" t="s">
        <v>342</v>
      </c>
      <c r="D22" s="88" t="s">
        <v>24</v>
      </c>
      <c r="E22" s="35"/>
      <c r="F22" s="55"/>
      <c r="G22" s="55"/>
      <c r="H22" s="55"/>
      <c r="I22" s="19"/>
    </row>
    <row r="23" spans="1:9" ht="12.75" customHeight="1" x14ac:dyDescent="0.2">
      <c r="A23" s="34" t="s">
        <v>169</v>
      </c>
      <c r="B23" s="62" t="s">
        <v>162</v>
      </c>
      <c r="C23" s="33" t="s">
        <v>170</v>
      </c>
      <c r="D23" s="35" t="s">
        <v>24</v>
      </c>
      <c r="E23" s="35"/>
      <c r="F23" s="55"/>
      <c r="G23" s="55"/>
      <c r="H23" s="55"/>
      <c r="I23" s="19"/>
    </row>
    <row r="24" spans="1:9" ht="12.75" customHeight="1" x14ac:dyDescent="0.2">
      <c r="A24" s="34" t="s">
        <v>171</v>
      </c>
      <c r="B24" s="61" t="s">
        <v>172</v>
      </c>
      <c r="C24" s="33" t="s">
        <v>173</v>
      </c>
      <c r="D24" s="35" t="s">
        <v>24</v>
      </c>
      <c r="E24" s="35"/>
      <c r="F24" s="55"/>
      <c r="G24" s="55"/>
      <c r="H24" s="55"/>
      <c r="I24" s="19"/>
    </row>
    <row r="25" spans="1:9" ht="12.75" customHeight="1" x14ac:dyDescent="0.2">
      <c r="A25" s="34"/>
      <c r="B25" s="99" t="s">
        <v>337</v>
      </c>
      <c r="C25" s="88" t="s">
        <v>343</v>
      </c>
      <c r="D25" s="88" t="s">
        <v>24</v>
      </c>
      <c r="E25" s="35"/>
      <c r="F25" s="55"/>
      <c r="G25" s="55"/>
      <c r="H25" s="55"/>
      <c r="I25" s="19"/>
    </row>
    <row r="26" spans="1:9" s="297" customFormat="1" ht="12.75" customHeight="1" x14ac:dyDescent="0.2">
      <c r="A26" s="34"/>
      <c r="B26" s="99" t="s">
        <v>433</v>
      </c>
      <c r="C26" s="108" t="s">
        <v>435</v>
      </c>
      <c r="D26" s="305"/>
      <c r="E26" s="35"/>
      <c r="F26" s="55"/>
      <c r="G26" s="55"/>
      <c r="H26" s="55"/>
      <c r="I26" s="19"/>
    </row>
    <row r="27" spans="1:9" ht="11.25" customHeight="1" x14ac:dyDescent="0.2">
      <c r="A27" s="34" t="s">
        <v>174</v>
      </c>
      <c r="B27" s="61" t="s">
        <v>175</v>
      </c>
      <c r="C27" s="33" t="s">
        <v>176</v>
      </c>
      <c r="D27" s="35" t="s">
        <v>24</v>
      </c>
      <c r="E27" s="35"/>
      <c r="F27" s="55">
        <f>F28+F29</f>
        <v>0</v>
      </c>
      <c r="G27" s="55">
        <f t="shared" ref="G27:H27" si="3">G28+G29</f>
        <v>0</v>
      </c>
      <c r="H27" s="55">
        <f t="shared" si="3"/>
        <v>0</v>
      </c>
      <c r="I27" s="19"/>
    </row>
    <row r="28" spans="1:9" ht="24" customHeight="1" x14ac:dyDescent="0.2">
      <c r="A28" s="34" t="s">
        <v>177</v>
      </c>
      <c r="B28" s="62" t="s">
        <v>159</v>
      </c>
      <c r="C28" s="33" t="s">
        <v>178</v>
      </c>
      <c r="D28" s="35" t="s">
        <v>24</v>
      </c>
      <c r="E28" s="35"/>
      <c r="F28" s="55"/>
      <c r="G28" s="55"/>
      <c r="H28" s="55"/>
      <c r="I28" s="19"/>
    </row>
    <row r="29" spans="1:9" ht="12.75" customHeight="1" x14ac:dyDescent="0.2">
      <c r="A29" s="34" t="s">
        <v>179</v>
      </c>
      <c r="B29" s="62" t="s">
        <v>162</v>
      </c>
      <c r="C29" s="33" t="s">
        <v>180</v>
      </c>
      <c r="D29" s="35" t="s">
        <v>24</v>
      </c>
      <c r="E29" s="35"/>
      <c r="F29" s="55"/>
      <c r="G29" s="55"/>
      <c r="H29" s="55"/>
      <c r="I29" s="19"/>
    </row>
    <row r="30" spans="1:9" ht="12" customHeight="1" thickBot="1" x14ac:dyDescent="0.25">
      <c r="A30" s="34" t="s">
        <v>181</v>
      </c>
      <c r="B30" s="61" t="s">
        <v>182</v>
      </c>
      <c r="C30" s="31" t="s">
        <v>183</v>
      </c>
      <c r="D30" s="32" t="s">
        <v>24</v>
      </c>
      <c r="E30" s="32"/>
      <c r="F30" s="56">
        <f>F31+F34</f>
        <v>13143260</v>
      </c>
      <c r="G30" s="56">
        <f t="shared" ref="G30:H30" si="4">G31+G34</f>
        <v>13143260</v>
      </c>
      <c r="H30" s="56">
        <f t="shared" si="4"/>
        <v>13143260</v>
      </c>
      <c r="I30" s="20"/>
    </row>
    <row r="31" spans="1:9" ht="24" customHeight="1" x14ac:dyDescent="0.2">
      <c r="A31" s="34" t="s">
        <v>184</v>
      </c>
      <c r="B31" s="62" t="s">
        <v>159</v>
      </c>
      <c r="C31" s="45" t="s">
        <v>185</v>
      </c>
      <c r="D31" s="46" t="s">
        <v>24</v>
      </c>
      <c r="E31" s="46"/>
      <c r="F31" s="54">
        <v>2558060</v>
      </c>
      <c r="G31" s="54">
        <v>2558060</v>
      </c>
      <c r="H31" s="54">
        <v>2558060</v>
      </c>
      <c r="I31" s="18"/>
    </row>
    <row r="32" spans="1:9" ht="24" customHeight="1" x14ac:dyDescent="0.2">
      <c r="A32" s="34"/>
      <c r="B32" s="99" t="s">
        <v>337</v>
      </c>
      <c r="C32" s="75" t="s">
        <v>344</v>
      </c>
      <c r="D32" s="77" t="s">
        <v>24</v>
      </c>
      <c r="E32" s="77"/>
      <c r="F32" s="73"/>
      <c r="G32" s="73"/>
      <c r="H32" s="73"/>
      <c r="I32" s="232"/>
    </row>
    <row r="33" spans="1:9" s="297" customFormat="1" ht="24" customHeight="1" x14ac:dyDescent="0.2">
      <c r="A33" s="34"/>
      <c r="B33" s="99" t="s">
        <v>433</v>
      </c>
      <c r="C33" s="295" t="s">
        <v>436</v>
      </c>
      <c r="D33" s="296"/>
      <c r="E33" s="296"/>
      <c r="F33" s="303"/>
      <c r="G33" s="303"/>
      <c r="H33" s="303"/>
      <c r="I33" s="304"/>
    </row>
    <row r="34" spans="1:9" ht="11.25" customHeight="1" x14ac:dyDescent="0.2">
      <c r="A34" s="34" t="s">
        <v>186</v>
      </c>
      <c r="B34" s="62" t="s">
        <v>187</v>
      </c>
      <c r="C34" s="33" t="s">
        <v>188</v>
      </c>
      <c r="D34" s="35" t="s">
        <v>24</v>
      </c>
      <c r="E34" s="35"/>
      <c r="F34" s="55">
        <v>10585200</v>
      </c>
      <c r="G34" s="55">
        <v>10585200</v>
      </c>
      <c r="H34" s="55">
        <v>10585200</v>
      </c>
      <c r="I34" s="19"/>
    </row>
    <row r="35" spans="1:9" ht="24" customHeight="1" x14ac:dyDescent="0.2">
      <c r="A35" s="34" t="s">
        <v>10</v>
      </c>
      <c r="B35" s="63" t="s">
        <v>189</v>
      </c>
      <c r="C35" s="33" t="s">
        <v>190</v>
      </c>
      <c r="D35" s="35" t="s">
        <v>24</v>
      </c>
      <c r="E35" s="35"/>
      <c r="F35" s="55">
        <f>F36</f>
        <v>2558060</v>
      </c>
      <c r="G35" s="55">
        <f t="shared" ref="G35:H35" si="5">G36</f>
        <v>2558060</v>
      </c>
      <c r="H35" s="55">
        <f t="shared" si="5"/>
        <v>2558060</v>
      </c>
      <c r="I35" s="19"/>
    </row>
    <row r="36" spans="1:9" ht="11.25" customHeight="1" x14ac:dyDescent="0.2">
      <c r="A36" s="531"/>
      <c r="B36" s="65" t="s">
        <v>191</v>
      </c>
      <c r="C36" s="433" t="s">
        <v>192</v>
      </c>
      <c r="D36" s="435" t="s">
        <v>506</v>
      </c>
      <c r="E36" s="76"/>
      <c r="F36" s="546">
        <v>2558060</v>
      </c>
      <c r="G36" s="546">
        <v>2558060</v>
      </c>
      <c r="H36" s="546">
        <v>2558060</v>
      </c>
      <c r="I36" s="549"/>
    </row>
    <row r="37" spans="1:9" x14ac:dyDescent="0.2">
      <c r="A37" s="532"/>
      <c r="B37" s="64"/>
      <c r="C37" s="434"/>
      <c r="D37" s="436"/>
      <c r="E37" s="77"/>
      <c r="F37" s="547"/>
      <c r="G37" s="547"/>
      <c r="H37" s="547"/>
      <c r="I37" s="550"/>
    </row>
    <row r="38" spans="1:9" ht="24" customHeight="1" x14ac:dyDescent="0.2">
      <c r="A38" s="34" t="s">
        <v>11</v>
      </c>
      <c r="B38" s="63" t="s">
        <v>193</v>
      </c>
      <c r="C38" s="33" t="s">
        <v>194</v>
      </c>
      <c r="D38" s="35" t="s">
        <v>24</v>
      </c>
      <c r="E38" s="35"/>
      <c r="F38" s="55">
        <f>F39</f>
        <v>10585200</v>
      </c>
      <c r="G38" s="55">
        <f t="shared" ref="G38:H38" si="6">G39</f>
        <v>10585200</v>
      </c>
      <c r="H38" s="55">
        <f t="shared" si="6"/>
        <v>10585200</v>
      </c>
      <c r="I38" s="19"/>
    </row>
    <row r="39" spans="1:9" ht="11.25" customHeight="1" x14ac:dyDescent="0.2">
      <c r="A39" s="531"/>
      <c r="B39" s="65" t="s">
        <v>191</v>
      </c>
      <c r="C39" s="433" t="s">
        <v>195</v>
      </c>
      <c r="D39" s="435" t="s">
        <v>506</v>
      </c>
      <c r="E39" s="76"/>
      <c r="F39" s="546">
        <v>10585200</v>
      </c>
      <c r="G39" s="546">
        <v>10585200</v>
      </c>
      <c r="H39" s="546">
        <v>10585200</v>
      </c>
      <c r="I39" s="549"/>
    </row>
    <row r="40" spans="1:9" ht="12" thickBot="1" x14ac:dyDescent="0.25">
      <c r="A40" s="532"/>
      <c r="B40" s="64"/>
      <c r="C40" s="536"/>
      <c r="D40" s="537"/>
      <c r="E40" s="231"/>
      <c r="F40" s="548"/>
      <c r="G40" s="548"/>
      <c r="H40" s="548"/>
      <c r="I40" s="551"/>
    </row>
    <row r="42" spans="1:9" ht="12.75" customHeight="1" x14ac:dyDescent="0.2">
      <c r="D42" s="27"/>
      <c r="E42" s="27"/>
    </row>
    <row r="43" spans="1:9" ht="12.75" customHeight="1" x14ac:dyDescent="0.2">
      <c r="C43" s="533"/>
      <c r="D43" s="534"/>
      <c r="E43" s="230"/>
      <c r="F43" s="66"/>
      <c r="G43" s="506"/>
      <c r="H43" s="450"/>
      <c r="I43" s="450"/>
    </row>
    <row r="44" spans="1:9" s="1" customFormat="1" ht="8.25" x14ac:dyDescent="0.15">
      <c r="C44" s="390"/>
      <c r="D44" s="390"/>
      <c r="E44" s="2"/>
      <c r="F44" s="26"/>
    </row>
    <row r="45" spans="1:9" s="1" customFormat="1" ht="3" customHeight="1" x14ac:dyDescent="0.15">
      <c r="C45" s="2"/>
    </row>
    <row r="46" spans="1:9" x14ac:dyDescent="0.2">
      <c r="C46" s="533"/>
      <c r="D46" s="534"/>
      <c r="E46" s="230"/>
      <c r="F46" s="66"/>
      <c r="G46" s="506"/>
      <c r="H46" s="450"/>
      <c r="I46" s="450"/>
    </row>
    <row r="47" spans="1:9" s="1" customFormat="1" ht="8.25" x14ac:dyDescent="0.15">
      <c r="C47" s="390"/>
      <c r="D47" s="390"/>
      <c r="E47" s="2"/>
      <c r="F47" s="2"/>
      <c r="G47" s="390"/>
      <c r="H47" s="390"/>
      <c r="I47" s="390"/>
    </row>
    <row r="48" spans="1:9" s="1" customFormat="1" ht="3" customHeight="1" x14ac:dyDescent="0.15">
      <c r="C48" s="2"/>
    </row>
    <row r="49" spans="1:9" x14ac:dyDescent="0.2">
      <c r="B49" s="538"/>
      <c r="C49" s="538"/>
    </row>
    <row r="50" spans="1:9" ht="12" thickBot="1" x14ac:dyDescent="0.25"/>
    <row r="51" spans="1:9" ht="3" customHeight="1" x14ac:dyDescent="0.2">
      <c r="A51" s="69"/>
      <c r="B51" s="3"/>
    </row>
    <row r="52" spans="1:9" x14ac:dyDescent="0.2">
      <c r="A52" s="4"/>
      <c r="B52" s="5"/>
    </row>
    <row r="53" spans="1:9" x14ac:dyDescent="0.2">
      <c r="A53" s="539"/>
      <c r="B53" s="540"/>
    </row>
    <row r="54" spans="1:9" s="1" customFormat="1" ht="8.25" x14ac:dyDescent="0.15">
      <c r="A54" s="541"/>
      <c r="B54" s="542"/>
    </row>
    <row r="55" spans="1:9" s="1" customFormat="1" ht="6" customHeight="1" x14ac:dyDescent="0.15">
      <c r="A55" s="67"/>
      <c r="B55" s="70"/>
    </row>
    <row r="56" spans="1:9" x14ac:dyDescent="0.2">
      <c r="A56" s="71"/>
      <c r="B56" s="68"/>
      <c r="C56" s="22"/>
      <c r="D56" s="22"/>
      <c r="E56" s="22"/>
    </row>
    <row r="57" spans="1:9" s="1" customFormat="1" ht="8.25" x14ac:dyDescent="0.15">
      <c r="A57" s="72"/>
      <c r="B57" s="28"/>
    </row>
    <row r="58" spans="1:9" x14ac:dyDescent="0.2">
      <c r="A58" s="4"/>
      <c r="B58" s="5"/>
    </row>
    <row r="59" spans="1:9" x14ac:dyDescent="0.2">
      <c r="A59" s="543"/>
      <c r="B59" s="544"/>
    </row>
    <row r="60" spans="1:9" ht="3" customHeight="1" thickBot="1" x14ac:dyDescent="0.25">
      <c r="A60" s="6"/>
      <c r="B60" s="7"/>
    </row>
    <row r="61" spans="1:9" x14ac:dyDescent="0.2">
      <c r="A61" s="51"/>
      <c r="B61" s="51"/>
    </row>
    <row r="62" spans="1:9" s="29" customFormat="1" ht="23.25" customHeight="1" x14ac:dyDescent="0.2">
      <c r="A62" s="388" t="s">
        <v>213</v>
      </c>
      <c r="B62" s="388"/>
      <c r="C62" s="388"/>
      <c r="D62" s="388"/>
      <c r="E62" s="388"/>
      <c r="F62" s="388"/>
      <c r="G62" s="388"/>
      <c r="H62" s="388"/>
      <c r="I62" s="388"/>
    </row>
    <row r="63" spans="1:9" s="13" customFormat="1" ht="56.25" customHeight="1" x14ac:dyDescent="0.2">
      <c r="A63" s="508" t="s">
        <v>214</v>
      </c>
      <c r="B63" s="509"/>
      <c r="C63" s="509"/>
      <c r="D63" s="509"/>
      <c r="E63" s="509"/>
      <c r="F63" s="509"/>
      <c r="G63" s="509"/>
      <c r="H63" s="509"/>
      <c r="I63" s="509"/>
    </row>
    <row r="64" spans="1:9" s="13" customFormat="1" ht="21" customHeight="1" x14ac:dyDescent="0.2">
      <c r="A64" s="502" t="s">
        <v>215</v>
      </c>
      <c r="B64" s="502"/>
      <c r="C64" s="502"/>
      <c r="D64" s="502"/>
      <c r="E64" s="502"/>
      <c r="F64" s="502"/>
      <c r="G64" s="502"/>
      <c r="H64" s="502"/>
      <c r="I64" s="502"/>
    </row>
    <row r="65" spans="1:9" s="13" customFormat="1" ht="11.25" customHeight="1" x14ac:dyDescent="0.2">
      <c r="A65" s="8" t="s">
        <v>216</v>
      </c>
    </row>
    <row r="66" spans="1:9" s="13" customFormat="1" ht="11.25" customHeight="1" x14ac:dyDescent="0.2">
      <c r="A66" s="8" t="s">
        <v>217</v>
      </c>
    </row>
    <row r="67" spans="1:9" s="13" customFormat="1" ht="11.25" customHeight="1" x14ac:dyDescent="0.2">
      <c r="A67" s="8" t="s">
        <v>218</v>
      </c>
    </row>
    <row r="68" spans="1:9" s="13" customFormat="1" ht="23.25" customHeight="1" x14ac:dyDescent="0.2">
      <c r="A68" s="502" t="s">
        <v>219</v>
      </c>
      <c r="B68" s="503"/>
      <c r="C68" s="503"/>
      <c r="D68" s="503"/>
      <c r="E68" s="503"/>
      <c r="F68" s="503"/>
      <c r="G68" s="503"/>
      <c r="H68" s="503"/>
      <c r="I68" s="503"/>
    </row>
    <row r="69" spans="1:9" ht="3" customHeight="1" x14ac:dyDescent="0.2"/>
  </sheetData>
  <mergeCells count="38">
    <mergeCell ref="A68:I68"/>
    <mergeCell ref="B49:C49"/>
    <mergeCell ref="A53:B53"/>
    <mergeCell ref="A54:B54"/>
    <mergeCell ref="A59:B59"/>
    <mergeCell ref="A64:I64"/>
    <mergeCell ref="D39:D40"/>
    <mergeCell ref="C46:D46"/>
    <mergeCell ref="G46:I46"/>
    <mergeCell ref="C47:D47"/>
    <mergeCell ref="G47:I47"/>
    <mergeCell ref="H39:H40"/>
    <mergeCell ref="I39:I40"/>
    <mergeCell ref="D36:D37"/>
    <mergeCell ref="A62:I62"/>
    <mergeCell ref="A63:I63"/>
    <mergeCell ref="A36:A37"/>
    <mergeCell ref="C36:C37"/>
    <mergeCell ref="C43:D43"/>
    <mergeCell ref="G43:I43"/>
    <mergeCell ref="C44:D44"/>
    <mergeCell ref="A39:A40"/>
    <mergeCell ref="C39:C40"/>
    <mergeCell ref="F36:F37"/>
    <mergeCell ref="F39:F40"/>
    <mergeCell ref="G36:G37"/>
    <mergeCell ref="H36:H37"/>
    <mergeCell ref="I36:I37"/>
    <mergeCell ref="G39:G40"/>
    <mergeCell ref="A1:I1"/>
    <mergeCell ref="B2:I2"/>
    <mergeCell ref="A4:A6"/>
    <mergeCell ref="B4:B6"/>
    <mergeCell ref="C4:C6"/>
    <mergeCell ref="D4:D6"/>
    <mergeCell ref="F4:I4"/>
    <mergeCell ref="I5:I6"/>
    <mergeCell ref="E4:E6"/>
  </mergeCells>
  <pageMargins left="0.59055118110236227" right="0.51181102362204722" top="0.78740157480314965" bottom="0.31496062992125984" header="0.19685039370078741" footer="0.19685039370078741"/>
  <pageSetup paperSize="9" orientation="landscape" r:id="rId1"/>
  <headerFooter alignWithMargins="0">
    <oddHeader xml:space="preserve">&amp;R&amp;"Times New Roman,обычный"&amp;7
</oddHeader>
  </headerFooter>
  <rowBreaks count="1" manualBreakCount="1">
    <brk id="3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72"/>
  <sheetViews>
    <sheetView topLeftCell="B1" zoomScale="80" zoomScaleNormal="80" workbookViewId="0">
      <pane ySplit="6" topLeftCell="A34" activePane="bottomLeft" state="frozen"/>
      <selection activeCell="B1" sqref="B1"/>
      <selection pane="bottomLeft" activeCell="B69" sqref="B69"/>
    </sheetView>
  </sheetViews>
  <sheetFormatPr defaultRowHeight="12.75" x14ac:dyDescent="0.2"/>
  <cols>
    <col min="1" max="1" width="3.85546875" style="240" customWidth="1"/>
    <col min="2" max="2" width="84.5703125" style="240" customWidth="1"/>
    <col min="3" max="3" width="8.140625" style="240" customWidth="1"/>
    <col min="4" max="4" width="19" style="240" customWidth="1"/>
    <col min="5" max="5" width="14.5703125" style="240" customWidth="1"/>
    <col min="6" max="6" width="17.42578125" style="240" customWidth="1"/>
    <col min="7" max="7" width="16.7109375" style="264" customWidth="1"/>
    <col min="8" max="8" width="16.42578125" style="240" customWidth="1"/>
    <col min="9" max="9" width="12" style="240" customWidth="1"/>
    <col min="10" max="10" width="14.5703125" style="240" customWidth="1"/>
    <col min="11" max="11" width="13.85546875" style="240" customWidth="1"/>
    <col min="12" max="12" width="0.140625" style="240" hidden="1" customWidth="1"/>
    <col min="13" max="14" width="17.5703125" style="240" customWidth="1"/>
    <col min="15" max="15" width="17" style="240" customWidth="1"/>
    <col min="16" max="16" width="17.140625" style="240" customWidth="1"/>
    <col min="17" max="17" width="17" style="240" customWidth="1"/>
    <col min="18" max="18" width="14" style="240" customWidth="1"/>
    <col min="19" max="19" width="14.85546875" style="240" hidden="1" customWidth="1"/>
    <col min="20" max="20" width="0.140625" style="240" hidden="1" customWidth="1"/>
    <col min="21" max="21" width="3.7109375" style="240" hidden="1" customWidth="1"/>
    <col min="22" max="22" width="6.42578125" style="240" hidden="1" customWidth="1"/>
  </cols>
  <sheetData>
    <row r="2" spans="1:22" ht="60.75" customHeight="1" x14ac:dyDescent="0.2">
      <c r="B2" s="555" t="s">
        <v>494</v>
      </c>
      <c r="C2" s="555"/>
      <c r="D2" s="555"/>
      <c r="E2" s="555"/>
      <c r="F2" s="555"/>
      <c r="G2" s="555"/>
      <c r="H2" s="555"/>
      <c r="I2" s="555"/>
      <c r="J2" s="555"/>
    </row>
    <row r="3" spans="1:22" ht="21.75" customHeight="1" x14ac:dyDescent="0.2">
      <c r="B3" s="555" t="s">
        <v>516</v>
      </c>
      <c r="C3" s="555"/>
      <c r="D3" s="555"/>
      <c r="E3" s="555"/>
      <c r="F3" s="555"/>
      <c r="G3" s="555"/>
      <c r="H3" s="555"/>
      <c r="I3" s="555"/>
      <c r="J3" s="555"/>
    </row>
    <row r="4" spans="1:22" ht="11.25" customHeight="1" x14ac:dyDescent="0.2">
      <c r="B4" s="241"/>
      <c r="C4" s="241"/>
      <c r="D4" s="241"/>
      <c r="E4" s="241"/>
      <c r="F4" s="241"/>
      <c r="G4" s="241"/>
    </row>
    <row r="5" spans="1:22" ht="23.25" customHeight="1" x14ac:dyDescent="0.2">
      <c r="A5" s="556" t="s">
        <v>345</v>
      </c>
      <c r="B5" s="556" t="s">
        <v>346</v>
      </c>
      <c r="C5" s="556" t="s">
        <v>347</v>
      </c>
      <c r="D5" s="556" t="s">
        <v>387</v>
      </c>
      <c r="E5" s="556" t="s">
        <v>348</v>
      </c>
      <c r="F5" s="556" t="s">
        <v>349</v>
      </c>
      <c r="G5" s="558" t="s">
        <v>350</v>
      </c>
      <c r="H5" s="560" t="s">
        <v>388</v>
      </c>
      <c r="I5" s="560"/>
      <c r="J5" s="560"/>
      <c r="K5" s="560"/>
      <c r="L5" s="560"/>
      <c r="M5" s="560"/>
      <c r="N5" s="560"/>
      <c r="O5" s="560"/>
      <c r="P5" s="560"/>
      <c r="Q5" s="560"/>
      <c r="R5" s="560"/>
      <c r="S5" s="560"/>
      <c r="T5" s="560"/>
      <c r="U5" s="560"/>
      <c r="V5" s="560"/>
    </row>
    <row r="6" spans="1:22" ht="37.5" customHeight="1" x14ac:dyDescent="0.2">
      <c r="A6" s="557"/>
      <c r="B6" s="557"/>
      <c r="C6" s="557"/>
      <c r="D6" s="557"/>
      <c r="E6" s="557"/>
      <c r="F6" s="557"/>
      <c r="G6" s="559"/>
      <c r="H6" s="329" t="s">
        <v>399</v>
      </c>
      <c r="I6" s="329" t="s">
        <v>507</v>
      </c>
      <c r="J6" s="329" t="s">
        <v>508</v>
      </c>
      <c r="K6" s="329" t="s">
        <v>509</v>
      </c>
      <c r="L6" s="329" t="s">
        <v>458</v>
      </c>
      <c r="M6" s="329" t="s">
        <v>486</v>
      </c>
      <c r="N6" s="329" t="s">
        <v>488</v>
      </c>
      <c r="O6" s="329" t="s">
        <v>487</v>
      </c>
      <c r="P6" s="329" t="s">
        <v>490</v>
      </c>
      <c r="Q6" s="329" t="s">
        <v>489</v>
      </c>
      <c r="R6" s="329" t="s">
        <v>491</v>
      </c>
      <c r="S6" s="242" t="s">
        <v>400</v>
      </c>
      <c r="T6" s="242" t="s">
        <v>441</v>
      </c>
      <c r="U6" s="242" t="s">
        <v>404</v>
      </c>
      <c r="V6" s="242" t="s">
        <v>405</v>
      </c>
    </row>
    <row r="7" spans="1:22" ht="15" customHeight="1" x14ac:dyDescent="0.2">
      <c r="A7" s="243">
        <v>1</v>
      </c>
      <c r="B7" s="243" t="s">
        <v>403</v>
      </c>
      <c r="C7" s="243">
        <v>3</v>
      </c>
      <c r="D7" s="243">
        <v>4</v>
      </c>
      <c r="E7" s="243">
        <v>5</v>
      </c>
      <c r="F7" s="243">
        <v>6</v>
      </c>
      <c r="G7" s="243">
        <v>7</v>
      </c>
      <c r="H7" s="243">
        <v>8</v>
      </c>
      <c r="I7" s="243">
        <v>9</v>
      </c>
      <c r="J7" s="243">
        <v>9</v>
      </c>
      <c r="K7" s="243">
        <v>11</v>
      </c>
      <c r="L7" s="243">
        <v>10</v>
      </c>
      <c r="M7" s="243">
        <v>11</v>
      </c>
      <c r="N7" s="243">
        <v>12</v>
      </c>
      <c r="O7" s="243">
        <v>13</v>
      </c>
      <c r="P7" s="243">
        <v>12</v>
      </c>
      <c r="Q7" s="243">
        <v>14</v>
      </c>
      <c r="R7" s="243">
        <v>15</v>
      </c>
      <c r="S7" s="243">
        <v>16</v>
      </c>
      <c r="T7" s="243" t="s">
        <v>442</v>
      </c>
      <c r="U7" s="243">
        <v>20</v>
      </c>
      <c r="V7" s="243">
        <v>18</v>
      </c>
    </row>
    <row r="8" spans="1:22" x14ac:dyDescent="0.2">
      <c r="A8" s="244">
        <v>1</v>
      </c>
      <c r="B8" s="245" t="s">
        <v>351</v>
      </c>
      <c r="C8" s="246" t="s">
        <v>24</v>
      </c>
      <c r="D8" s="247">
        <f t="shared" ref="D8:V8" si="0">D9+D19+D26+D33+D34+D37</f>
        <v>75259500</v>
      </c>
      <c r="E8" s="247">
        <f>E9+E19+E26+E33+E34+E37</f>
        <v>14637800</v>
      </c>
      <c r="F8" s="247">
        <f t="shared" si="0"/>
        <v>51920460</v>
      </c>
      <c r="G8" s="247">
        <f t="shared" si="0"/>
        <v>141817760</v>
      </c>
      <c r="H8" s="247">
        <f t="shared" si="0"/>
        <v>74311030</v>
      </c>
      <c r="I8" s="247">
        <f t="shared" si="0"/>
        <v>815660</v>
      </c>
      <c r="J8" s="247">
        <f t="shared" si="0"/>
        <v>125000</v>
      </c>
      <c r="K8" s="247">
        <f t="shared" si="0"/>
        <v>7810</v>
      </c>
      <c r="L8" s="247">
        <f t="shared" si="0"/>
        <v>0</v>
      </c>
      <c r="M8" s="247">
        <f t="shared" si="0"/>
        <v>163800</v>
      </c>
      <c r="N8" s="247">
        <f t="shared" si="0"/>
        <v>4150000</v>
      </c>
      <c r="O8" s="247">
        <f t="shared" si="0"/>
        <v>2900000</v>
      </c>
      <c r="P8" s="247">
        <f t="shared" si="0"/>
        <v>500000</v>
      </c>
      <c r="Q8" s="247">
        <f t="shared" si="0"/>
        <v>1200000</v>
      </c>
      <c r="R8" s="247">
        <f t="shared" si="0"/>
        <v>5724000</v>
      </c>
      <c r="S8" s="247">
        <f t="shared" si="0"/>
        <v>0</v>
      </c>
      <c r="T8" s="247">
        <f t="shared" si="0"/>
        <v>0</v>
      </c>
      <c r="U8" s="247">
        <f t="shared" si="0"/>
        <v>0</v>
      </c>
      <c r="V8" s="247">
        <f t="shared" si="0"/>
        <v>0</v>
      </c>
    </row>
    <row r="9" spans="1:22" ht="25.5" x14ac:dyDescent="0.2">
      <c r="A9" s="244">
        <v>2</v>
      </c>
      <c r="B9" s="245" t="s">
        <v>389</v>
      </c>
      <c r="C9" s="246" t="s">
        <v>24</v>
      </c>
      <c r="D9" s="248">
        <f>SUM(D10:D15)</f>
        <v>66368900</v>
      </c>
      <c r="E9" s="248">
        <f t="shared" ref="E9" si="1">SUM(E10:E15)</f>
        <v>0</v>
      </c>
      <c r="F9" s="248">
        <f>SUM(F10:F18)</f>
        <v>38315200</v>
      </c>
      <c r="G9" s="248">
        <f>SUM(G10:G18)</f>
        <v>104684100</v>
      </c>
      <c r="H9" s="248">
        <f>SUM(H10:H18)</f>
        <v>65650200</v>
      </c>
      <c r="I9" s="248">
        <f t="shared" ref="I9:V9" si="2">SUM(I10:I15)</f>
        <v>585890</v>
      </c>
      <c r="J9" s="248">
        <f t="shared" si="2"/>
        <v>125000</v>
      </c>
      <c r="K9" s="248">
        <f t="shared" si="2"/>
        <v>7810</v>
      </c>
      <c r="L9" s="248">
        <f t="shared" si="2"/>
        <v>0</v>
      </c>
      <c r="M9" s="248">
        <f t="shared" si="2"/>
        <v>0</v>
      </c>
      <c r="N9" s="248">
        <f t="shared" si="2"/>
        <v>0</v>
      </c>
      <c r="O9" s="248">
        <f t="shared" si="2"/>
        <v>0</v>
      </c>
      <c r="P9" s="248">
        <f t="shared" ref="P9" si="3">SUM(P10:P15)</f>
        <v>0</v>
      </c>
      <c r="Q9" s="248">
        <f t="shared" si="2"/>
        <v>0</v>
      </c>
      <c r="R9" s="248">
        <f t="shared" si="2"/>
        <v>0</v>
      </c>
      <c r="S9" s="248">
        <f t="shared" si="2"/>
        <v>0</v>
      </c>
      <c r="T9" s="248">
        <f t="shared" si="2"/>
        <v>0</v>
      </c>
      <c r="U9" s="248">
        <f t="shared" si="2"/>
        <v>0</v>
      </c>
      <c r="V9" s="248">
        <f t="shared" si="2"/>
        <v>0</v>
      </c>
    </row>
    <row r="10" spans="1:22" x14ac:dyDescent="0.2">
      <c r="A10" s="249">
        <v>3</v>
      </c>
      <c r="B10" s="250" t="s">
        <v>352</v>
      </c>
      <c r="C10" s="251">
        <v>211</v>
      </c>
      <c r="D10" s="252">
        <f>H10+J10+L10+M10+N10+O10+Q10+R10+S10+T10+I10+K10</f>
        <v>50774580</v>
      </c>
      <c r="E10" s="252">
        <f>M10+N10+O10+R10+S10+T10+U10+V10</f>
        <v>0</v>
      </c>
      <c r="F10" s="252">
        <v>28500000</v>
      </c>
      <c r="G10" s="252">
        <f>SUM(D10:F10)</f>
        <v>79274580</v>
      </c>
      <c r="H10" s="252">
        <v>50222580</v>
      </c>
      <c r="I10" s="252">
        <v>450000</v>
      </c>
      <c r="J10" s="252">
        <v>96000</v>
      </c>
      <c r="K10" s="252">
        <v>6000</v>
      </c>
      <c r="L10" s="252"/>
      <c r="M10" s="252"/>
      <c r="N10" s="252"/>
      <c r="O10" s="252"/>
      <c r="P10" s="252"/>
      <c r="Q10" s="252"/>
      <c r="R10" s="252"/>
      <c r="S10" s="252"/>
      <c r="T10" s="252"/>
      <c r="U10" s="252"/>
      <c r="V10" s="252"/>
    </row>
    <row r="11" spans="1:22" x14ac:dyDescent="0.2">
      <c r="A11" s="249">
        <v>4</v>
      </c>
      <c r="B11" s="250" t="s">
        <v>390</v>
      </c>
      <c r="C11" s="251">
        <v>212</v>
      </c>
      <c r="D11" s="252">
        <f t="shared" ref="D11:D18" si="4">H11+J11+L11+M11+N11+O11+Q11+R11+S11+T11</f>
        <v>0</v>
      </c>
      <c r="E11" s="252">
        <f>J11+K11+M11+N11+O11+R11+S11+T11+U11+V11</f>
        <v>0</v>
      </c>
      <c r="F11" s="252">
        <v>245000</v>
      </c>
      <c r="G11" s="252">
        <f t="shared" ref="G11:G15" si="5">SUM(D11:F11)</f>
        <v>245000</v>
      </c>
      <c r="H11" s="252"/>
      <c r="I11" s="252"/>
      <c r="J11" s="252"/>
      <c r="K11" s="252"/>
      <c r="L11" s="252"/>
      <c r="M11" s="252"/>
      <c r="N11" s="252"/>
      <c r="O11" s="252"/>
      <c r="P11" s="252"/>
      <c r="Q11" s="252"/>
      <c r="R11" s="252"/>
      <c r="S11" s="252"/>
      <c r="T11" s="252"/>
      <c r="U11" s="252"/>
      <c r="V11" s="252"/>
    </row>
    <row r="12" spans="1:22" x14ac:dyDescent="0.2">
      <c r="A12" s="249">
        <v>5</v>
      </c>
      <c r="B12" s="250" t="s">
        <v>353</v>
      </c>
      <c r="C12" s="251">
        <v>213</v>
      </c>
      <c r="D12" s="252">
        <f>H12+J12+L12+M12+N12+O12+Q12+R12+S12+T12+I12+K12</f>
        <v>15394320</v>
      </c>
      <c r="E12" s="252">
        <f>M12+N12+O12+R12+S12+T12+U12+V12</f>
        <v>0</v>
      </c>
      <c r="F12" s="252">
        <v>8607000</v>
      </c>
      <c r="G12" s="252">
        <f t="shared" si="5"/>
        <v>24001320</v>
      </c>
      <c r="H12" s="252">
        <v>15227620</v>
      </c>
      <c r="I12" s="252">
        <v>135890</v>
      </c>
      <c r="J12" s="252">
        <v>29000</v>
      </c>
      <c r="K12" s="252">
        <v>1810</v>
      </c>
      <c r="L12" s="252"/>
      <c r="M12" s="252"/>
      <c r="N12" s="252"/>
      <c r="O12" s="252"/>
      <c r="P12" s="252"/>
      <c r="Q12" s="252"/>
      <c r="R12" s="252"/>
      <c r="S12" s="252"/>
      <c r="T12" s="252"/>
      <c r="U12" s="252"/>
      <c r="V12" s="252"/>
    </row>
    <row r="13" spans="1:22" x14ac:dyDescent="0.2">
      <c r="A13" s="249">
        <v>6</v>
      </c>
      <c r="B13" s="253" t="s">
        <v>373</v>
      </c>
      <c r="C13" s="254">
        <v>226</v>
      </c>
      <c r="D13" s="252">
        <f>H13+J13+L13+M13+N13+O13+Q13+S13+T13</f>
        <v>0</v>
      </c>
      <c r="E13" s="252">
        <f t="shared" ref="E13" si="6">J13+K13+M13+N13+O13+R13+S13+T13+U13+V13</f>
        <v>0</v>
      </c>
      <c r="F13" s="252">
        <v>720000</v>
      </c>
      <c r="G13" s="252">
        <f t="shared" si="5"/>
        <v>720000</v>
      </c>
      <c r="H13" s="252"/>
      <c r="I13" s="252"/>
      <c r="J13" s="252"/>
      <c r="K13" s="252"/>
      <c r="L13" s="252"/>
      <c r="M13" s="252"/>
      <c r="N13" s="252"/>
      <c r="O13" s="252"/>
      <c r="P13" s="252"/>
      <c r="Q13" s="252"/>
      <c r="R13" s="252"/>
      <c r="S13" s="252"/>
      <c r="T13" s="252"/>
      <c r="U13" s="252"/>
      <c r="V13" s="252"/>
    </row>
    <row r="14" spans="1:22" x14ac:dyDescent="0.2">
      <c r="A14" s="249">
        <v>7</v>
      </c>
      <c r="B14" s="250" t="s">
        <v>354</v>
      </c>
      <c r="C14" s="251">
        <v>266</v>
      </c>
      <c r="D14" s="252">
        <f>H14+J14+L14+M14+N14+O14+R14+S14+T14</f>
        <v>200000</v>
      </c>
      <c r="E14" s="252">
        <f>J14+K14+M14+N14+O14+R14+S14+T14+U14+V14+Q14</f>
        <v>0</v>
      </c>
      <c r="F14" s="252">
        <v>200000</v>
      </c>
      <c r="G14" s="252">
        <f>SUM(D14:F14)</f>
        <v>400000</v>
      </c>
      <c r="H14" s="252">
        <v>200000</v>
      </c>
      <c r="I14" s="252"/>
      <c r="J14" s="252"/>
      <c r="K14" s="252"/>
      <c r="L14" s="252"/>
      <c r="M14" s="252"/>
      <c r="N14" s="252"/>
      <c r="O14" s="252"/>
      <c r="P14" s="252"/>
      <c r="Q14" s="252"/>
      <c r="R14" s="252"/>
      <c r="S14" s="252"/>
      <c r="T14" s="252"/>
      <c r="U14" s="252"/>
      <c r="V14" s="252"/>
    </row>
    <row r="15" spans="1:22" x14ac:dyDescent="0.2">
      <c r="A15" s="249">
        <v>8</v>
      </c>
      <c r="B15" s="250" t="s">
        <v>391</v>
      </c>
      <c r="C15" s="251"/>
      <c r="D15" s="252">
        <f t="shared" si="4"/>
        <v>0</v>
      </c>
      <c r="E15" s="252"/>
      <c r="F15" s="252"/>
      <c r="G15" s="252">
        <f t="shared" si="5"/>
        <v>0</v>
      </c>
      <c r="H15" s="252"/>
      <c r="I15" s="252"/>
      <c r="J15" s="252"/>
      <c r="K15" s="252"/>
      <c r="L15" s="252"/>
      <c r="M15" s="252"/>
      <c r="N15" s="252"/>
      <c r="O15" s="252"/>
      <c r="P15" s="252"/>
      <c r="Q15" s="252"/>
      <c r="R15" s="252"/>
      <c r="S15" s="252"/>
      <c r="T15" s="252"/>
      <c r="U15" s="252"/>
      <c r="V15" s="252"/>
    </row>
    <row r="16" spans="1:22" x14ac:dyDescent="0.2">
      <c r="A16" s="249"/>
      <c r="B16" s="250" t="s">
        <v>386</v>
      </c>
      <c r="C16" s="258" t="s">
        <v>401</v>
      </c>
      <c r="D16" s="252">
        <f t="shared" si="4"/>
        <v>0</v>
      </c>
      <c r="E16" s="252">
        <f t="shared" ref="E16:E18" si="7">J16+K16+M16+N16+O16+R16+S16+T16+U16+V16</f>
        <v>0</v>
      </c>
      <c r="F16" s="252">
        <v>43200</v>
      </c>
      <c r="G16" s="252">
        <f t="shared" ref="G16:G18" si="8">SUM(D16:F16)</f>
        <v>43200</v>
      </c>
      <c r="H16" s="252"/>
      <c r="I16" s="252"/>
      <c r="J16" s="252"/>
      <c r="K16" s="252"/>
      <c r="L16" s="252"/>
      <c r="M16" s="252"/>
      <c r="N16" s="252"/>
      <c r="O16" s="252"/>
      <c r="P16" s="252"/>
      <c r="Q16" s="252"/>
      <c r="R16" s="252"/>
      <c r="S16" s="252"/>
      <c r="T16" s="252"/>
      <c r="U16" s="252"/>
      <c r="V16" s="252"/>
    </row>
    <row r="17" spans="1:22" x14ac:dyDescent="0.2">
      <c r="A17" s="249"/>
      <c r="B17" s="250" t="s">
        <v>464</v>
      </c>
      <c r="C17" s="258" t="s">
        <v>465</v>
      </c>
      <c r="D17" s="252"/>
      <c r="E17" s="252"/>
      <c r="F17" s="252"/>
      <c r="G17" s="252">
        <f t="shared" si="8"/>
        <v>0</v>
      </c>
      <c r="H17" s="252"/>
      <c r="I17" s="252"/>
      <c r="J17" s="252"/>
      <c r="K17" s="252"/>
      <c r="L17" s="252"/>
      <c r="M17" s="252"/>
      <c r="N17" s="252"/>
      <c r="O17" s="252"/>
      <c r="P17" s="252"/>
      <c r="Q17" s="252"/>
      <c r="R17" s="252"/>
      <c r="S17" s="252"/>
      <c r="T17" s="252"/>
      <c r="U17" s="252"/>
      <c r="V17" s="252"/>
    </row>
    <row r="18" spans="1:22" ht="25.5" x14ac:dyDescent="0.2">
      <c r="A18" s="249"/>
      <c r="B18" s="250" t="s">
        <v>440</v>
      </c>
      <c r="C18" s="258"/>
      <c r="D18" s="252">
        <f t="shared" si="4"/>
        <v>0</v>
      </c>
      <c r="E18" s="252">
        <f t="shared" si="7"/>
        <v>0</v>
      </c>
      <c r="F18" s="252"/>
      <c r="G18" s="252">
        <f t="shared" si="8"/>
        <v>0</v>
      </c>
      <c r="H18" s="252"/>
      <c r="I18" s="252"/>
      <c r="J18" s="252"/>
      <c r="K18" s="252"/>
      <c r="L18" s="252"/>
      <c r="M18" s="252"/>
      <c r="N18" s="252"/>
      <c r="O18" s="252"/>
      <c r="P18" s="252"/>
      <c r="Q18" s="252"/>
      <c r="R18" s="252"/>
      <c r="S18" s="252"/>
      <c r="T18" s="252"/>
      <c r="U18" s="252"/>
      <c r="V18" s="252"/>
    </row>
    <row r="19" spans="1:22" x14ac:dyDescent="0.2">
      <c r="A19" s="244">
        <v>9</v>
      </c>
      <c r="B19" s="255" t="s">
        <v>355</v>
      </c>
      <c r="C19" s="256" t="s">
        <v>24</v>
      </c>
      <c r="D19" s="257">
        <f t="shared" ref="D19" si="9">SUM(D20:D25)</f>
        <v>0</v>
      </c>
      <c r="E19" s="257">
        <f>SUM(E20:E25)</f>
        <v>14261475</v>
      </c>
      <c r="F19" s="257">
        <f>SUM(F20:F25)</f>
        <v>250000</v>
      </c>
      <c r="G19" s="257">
        <f>SUM(G20:G25)</f>
        <v>14511475</v>
      </c>
      <c r="H19" s="257">
        <f>SUM(H20:H25)</f>
        <v>0</v>
      </c>
      <c r="I19" s="257">
        <f t="shared" ref="I19:V19" si="10">SUM(I20:I25)</f>
        <v>0</v>
      </c>
      <c r="J19" s="257">
        <f t="shared" si="10"/>
        <v>0</v>
      </c>
      <c r="K19" s="257">
        <f t="shared" si="10"/>
        <v>0</v>
      </c>
      <c r="L19" s="257">
        <f t="shared" si="10"/>
        <v>0</v>
      </c>
      <c r="M19" s="257">
        <f t="shared" si="10"/>
        <v>163800</v>
      </c>
      <c r="N19" s="257">
        <f t="shared" si="10"/>
        <v>4150000</v>
      </c>
      <c r="O19" s="257">
        <f t="shared" si="10"/>
        <v>2900000</v>
      </c>
      <c r="P19" s="257">
        <f t="shared" ref="P19" si="11">SUM(P20:P25)</f>
        <v>123675</v>
      </c>
      <c r="Q19" s="257">
        <f t="shared" si="10"/>
        <v>1200000</v>
      </c>
      <c r="R19" s="257">
        <f t="shared" si="10"/>
        <v>5724000</v>
      </c>
      <c r="S19" s="257">
        <f t="shared" si="10"/>
        <v>0</v>
      </c>
      <c r="T19" s="257">
        <f t="shared" si="10"/>
        <v>0</v>
      </c>
      <c r="U19" s="257">
        <f t="shared" si="10"/>
        <v>0</v>
      </c>
      <c r="V19" s="257">
        <f t="shared" si="10"/>
        <v>0</v>
      </c>
    </row>
    <row r="20" spans="1:22" x14ac:dyDescent="0.2">
      <c r="A20" s="249">
        <v>10</v>
      </c>
      <c r="B20" s="250" t="s">
        <v>356</v>
      </c>
      <c r="C20" s="251">
        <v>262</v>
      </c>
      <c r="D20" s="252">
        <f t="shared" ref="D20:D25" si="12">H20+I20</f>
        <v>0</v>
      </c>
      <c r="E20" s="252">
        <f>J20+K20+M20+N20+O20+R20+S20+T20+U20+V20</f>
        <v>493220</v>
      </c>
      <c r="F20" s="252"/>
      <c r="G20" s="252">
        <f t="shared" ref="G20:G25" si="13">SUM(D20:F20)</f>
        <v>493220</v>
      </c>
      <c r="H20" s="252"/>
      <c r="I20" s="252"/>
      <c r="J20" s="252"/>
      <c r="K20" s="252"/>
      <c r="L20" s="252"/>
      <c r="M20" s="252">
        <v>163800</v>
      </c>
      <c r="N20" s="252">
        <v>149760</v>
      </c>
      <c r="O20" s="252">
        <v>179660</v>
      </c>
      <c r="P20" s="252"/>
      <c r="Q20" s="252"/>
      <c r="R20" s="252"/>
      <c r="S20" s="252"/>
      <c r="T20" s="252"/>
      <c r="U20" s="252"/>
      <c r="V20" s="252"/>
    </row>
    <row r="21" spans="1:22" x14ac:dyDescent="0.2">
      <c r="A21" s="249">
        <v>10</v>
      </c>
      <c r="B21" s="250" t="s">
        <v>356</v>
      </c>
      <c r="C21" s="251">
        <v>263</v>
      </c>
      <c r="D21" s="252">
        <f t="shared" ref="D21" si="14">H21+I21</f>
        <v>0</v>
      </c>
      <c r="E21" s="252">
        <f>J21+K21+M21+N21+O21+R21+S21+T21+U21+V21+P21+Q21</f>
        <v>9768015</v>
      </c>
      <c r="F21" s="252"/>
      <c r="G21" s="252">
        <f t="shared" si="13"/>
        <v>9768015</v>
      </c>
      <c r="H21" s="252"/>
      <c r="I21" s="252"/>
      <c r="J21" s="252"/>
      <c r="K21" s="252"/>
      <c r="L21" s="252"/>
      <c r="M21" s="252"/>
      <c r="N21" s="252"/>
      <c r="O21" s="252">
        <v>2720340</v>
      </c>
      <c r="P21" s="252">
        <v>123675</v>
      </c>
      <c r="Q21" s="252">
        <v>1200000</v>
      </c>
      <c r="R21" s="252">
        <v>5724000</v>
      </c>
      <c r="S21" s="252"/>
      <c r="T21" s="252"/>
      <c r="U21" s="252"/>
      <c r="V21" s="252"/>
    </row>
    <row r="22" spans="1:22" x14ac:dyDescent="0.2">
      <c r="A22" s="249">
        <v>10</v>
      </c>
      <c r="B22" s="250" t="s">
        <v>356</v>
      </c>
      <c r="C22" s="251">
        <v>264</v>
      </c>
      <c r="D22" s="252">
        <f t="shared" ref="D22" si="15">H22+I22</f>
        <v>0</v>
      </c>
      <c r="E22" s="252">
        <v>0</v>
      </c>
      <c r="F22" s="252">
        <v>70000</v>
      </c>
      <c r="G22" s="252">
        <f t="shared" si="13"/>
        <v>70000</v>
      </c>
      <c r="H22" s="252"/>
      <c r="I22" s="252"/>
      <c r="J22" s="252"/>
      <c r="K22" s="252"/>
      <c r="L22" s="252"/>
      <c r="M22" s="252"/>
      <c r="N22" s="252"/>
      <c r="O22" s="252"/>
      <c r="P22" s="252"/>
      <c r="Q22" s="252"/>
      <c r="R22" s="252"/>
      <c r="S22" s="252"/>
      <c r="T22" s="252"/>
      <c r="U22" s="252"/>
      <c r="V22" s="252"/>
    </row>
    <row r="23" spans="1:22" x14ac:dyDescent="0.2">
      <c r="A23" s="249">
        <v>11</v>
      </c>
      <c r="B23" s="250" t="s">
        <v>354</v>
      </c>
      <c r="C23" s="251">
        <v>266</v>
      </c>
      <c r="D23" s="252">
        <f t="shared" si="12"/>
        <v>0</v>
      </c>
      <c r="E23" s="252">
        <f t="shared" ref="E23:E25" si="16">J23+K23+M23+N23+O23+R23+S23+T23+U23+V23</f>
        <v>0</v>
      </c>
      <c r="F23" s="252"/>
      <c r="G23" s="252">
        <f t="shared" si="13"/>
        <v>0</v>
      </c>
      <c r="H23" s="252"/>
      <c r="I23" s="252"/>
      <c r="J23" s="252"/>
      <c r="K23" s="252"/>
      <c r="L23" s="252"/>
      <c r="M23" s="252"/>
      <c r="N23" s="252"/>
      <c r="O23" s="252"/>
      <c r="P23" s="252"/>
      <c r="Q23" s="252"/>
      <c r="R23" s="252"/>
      <c r="S23" s="252"/>
      <c r="T23" s="252"/>
      <c r="U23" s="252"/>
      <c r="V23" s="252"/>
    </row>
    <row r="24" spans="1:22" x14ac:dyDescent="0.2">
      <c r="A24" s="249">
        <v>12</v>
      </c>
      <c r="B24" s="250" t="s">
        <v>357</v>
      </c>
      <c r="C24" s="251">
        <v>296</v>
      </c>
      <c r="D24" s="252">
        <f t="shared" si="12"/>
        <v>0</v>
      </c>
      <c r="E24" s="252">
        <f>J24+K24+M24+N24+O24+R24+S24+T24+U24+V24</f>
        <v>4000240</v>
      </c>
      <c r="F24" s="252">
        <v>180000</v>
      </c>
      <c r="G24" s="252">
        <f t="shared" si="13"/>
        <v>4180240</v>
      </c>
      <c r="H24" s="252"/>
      <c r="I24" s="252"/>
      <c r="J24" s="252"/>
      <c r="K24" s="252"/>
      <c r="L24" s="252"/>
      <c r="M24" s="252"/>
      <c r="N24" s="252">
        <v>4000240</v>
      </c>
      <c r="O24" s="252"/>
      <c r="P24" s="252"/>
      <c r="Q24" s="252"/>
      <c r="R24" s="252"/>
      <c r="S24" s="252"/>
      <c r="T24" s="252"/>
      <c r="U24" s="252"/>
      <c r="V24" s="252"/>
    </row>
    <row r="25" spans="1:22" x14ac:dyDescent="0.2">
      <c r="A25" s="249">
        <v>13</v>
      </c>
      <c r="B25" s="250" t="s">
        <v>391</v>
      </c>
      <c r="C25" s="258"/>
      <c r="D25" s="252">
        <f t="shared" si="12"/>
        <v>0</v>
      </c>
      <c r="E25" s="252">
        <f t="shared" si="16"/>
        <v>0</v>
      </c>
      <c r="F25" s="252">
        <v>0</v>
      </c>
      <c r="G25" s="252">
        <f t="shared" si="13"/>
        <v>0</v>
      </c>
      <c r="H25" s="252"/>
      <c r="I25" s="252"/>
      <c r="J25" s="252"/>
      <c r="K25" s="252"/>
      <c r="L25" s="252"/>
      <c r="M25" s="252"/>
      <c r="N25" s="252"/>
      <c r="O25" s="252"/>
      <c r="P25" s="252"/>
      <c r="Q25" s="252"/>
      <c r="R25" s="252"/>
      <c r="S25" s="252"/>
      <c r="T25" s="252"/>
      <c r="U25" s="252"/>
      <c r="V25" s="252"/>
    </row>
    <row r="26" spans="1:22" x14ac:dyDescent="0.2">
      <c r="A26" s="244">
        <v>14</v>
      </c>
      <c r="B26" s="255" t="s">
        <v>358</v>
      </c>
      <c r="C26" s="256" t="s">
        <v>24</v>
      </c>
      <c r="D26" s="257">
        <f t="shared" ref="D26:E26" si="17">SUM(D27:D31)</f>
        <v>545000</v>
      </c>
      <c r="E26" s="257">
        <f t="shared" si="17"/>
        <v>0</v>
      </c>
      <c r="F26" s="257">
        <f>SUM(F27:F32)</f>
        <v>212000</v>
      </c>
      <c r="G26" s="257">
        <f>SUM(G27:G32)</f>
        <v>757000</v>
      </c>
      <c r="H26" s="257">
        <f>SUM(H27:H31)</f>
        <v>545000</v>
      </c>
      <c r="I26" s="257">
        <f t="shared" ref="I26:V26" si="18">SUM(I27:I31)</f>
        <v>0</v>
      </c>
      <c r="J26" s="257">
        <f t="shared" si="18"/>
        <v>0</v>
      </c>
      <c r="K26" s="257">
        <f t="shared" si="18"/>
        <v>0</v>
      </c>
      <c r="L26" s="257">
        <f t="shared" si="18"/>
        <v>0</v>
      </c>
      <c r="M26" s="257">
        <f t="shared" si="18"/>
        <v>0</v>
      </c>
      <c r="N26" s="257">
        <f t="shared" si="18"/>
        <v>0</v>
      </c>
      <c r="O26" s="257">
        <f t="shared" si="18"/>
        <v>0</v>
      </c>
      <c r="P26" s="257">
        <f t="shared" ref="P26" si="19">SUM(P27:P31)</f>
        <v>0</v>
      </c>
      <c r="Q26" s="257">
        <f t="shared" si="18"/>
        <v>0</v>
      </c>
      <c r="R26" s="257">
        <f t="shared" si="18"/>
        <v>0</v>
      </c>
      <c r="S26" s="257">
        <f t="shared" si="18"/>
        <v>0</v>
      </c>
      <c r="T26" s="257">
        <f t="shared" si="18"/>
        <v>0</v>
      </c>
      <c r="U26" s="257">
        <f t="shared" si="18"/>
        <v>0</v>
      </c>
      <c r="V26" s="257">
        <f t="shared" si="18"/>
        <v>0</v>
      </c>
    </row>
    <row r="27" spans="1:22" x14ac:dyDescent="0.2">
      <c r="A27" s="249">
        <v>15</v>
      </c>
      <c r="B27" s="250" t="s">
        <v>359</v>
      </c>
      <c r="C27" s="251">
        <v>291</v>
      </c>
      <c r="D27" s="252">
        <f>H27+J27+L27+M27+N27+O27+Q27+R27+S27+T27</f>
        <v>310648</v>
      </c>
      <c r="E27" s="252">
        <f t="shared" ref="E27:E34" si="20">J27+K27+M27+N27+O27+R27+S27+T27+U27+V27</f>
        <v>0</v>
      </c>
      <c r="F27" s="252">
        <v>47000</v>
      </c>
      <c r="G27" s="252">
        <f t="shared" ref="G27:G36" si="21">SUM(D27:F27)</f>
        <v>357648</v>
      </c>
      <c r="H27" s="252">
        <v>310648</v>
      </c>
      <c r="I27" s="252"/>
      <c r="J27" s="252"/>
      <c r="K27" s="252"/>
      <c r="L27" s="252"/>
      <c r="M27" s="252"/>
      <c r="N27" s="252"/>
      <c r="O27" s="252"/>
      <c r="P27" s="252"/>
      <c r="Q27" s="252"/>
      <c r="R27" s="252"/>
      <c r="S27" s="252"/>
      <c r="T27" s="252"/>
      <c r="U27" s="252"/>
      <c r="V27" s="252"/>
    </row>
    <row r="28" spans="1:22" x14ac:dyDescent="0.2">
      <c r="A28" s="249">
        <v>16</v>
      </c>
      <c r="B28" s="250" t="s">
        <v>360</v>
      </c>
      <c r="C28" s="251">
        <v>291</v>
      </c>
      <c r="D28" s="252">
        <f t="shared" ref="D28:D34" si="22">H28+J28+L28+M28+N28+O28+Q28+R28+S28+T28</f>
        <v>232208</v>
      </c>
      <c r="E28" s="252">
        <f t="shared" si="20"/>
        <v>0</v>
      </c>
      <c r="F28" s="252">
        <v>73000</v>
      </c>
      <c r="G28" s="252">
        <f t="shared" si="21"/>
        <v>305208</v>
      </c>
      <c r="H28" s="252">
        <v>232208</v>
      </c>
      <c r="I28" s="252"/>
      <c r="J28" s="252"/>
      <c r="K28" s="252"/>
      <c r="L28" s="252"/>
      <c r="M28" s="252"/>
      <c r="N28" s="252"/>
      <c r="O28" s="252"/>
      <c r="P28" s="252"/>
      <c r="Q28" s="252"/>
      <c r="R28" s="252"/>
      <c r="S28" s="252"/>
      <c r="T28" s="252"/>
      <c r="U28" s="252"/>
      <c r="V28" s="252"/>
    </row>
    <row r="29" spans="1:22" x14ac:dyDescent="0.2">
      <c r="A29" s="249">
        <v>17</v>
      </c>
      <c r="B29" s="250" t="s">
        <v>361</v>
      </c>
      <c r="C29" s="251">
        <v>291</v>
      </c>
      <c r="D29" s="252">
        <f t="shared" si="22"/>
        <v>2144</v>
      </c>
      <c r="E29" s="252">
        <f t="shared" si="20"/>
        <v>0</v>
      </c>
      <c r="F29" s="252">
        <v>0</v>
      </c>
      <c r="G29" s="252">
        <f t="shared" si="21"/>
        <v>2144</v>
      </c>
      <c r="H29" s="252">
        <v>2144</v>
      </c>
      <c r="I29" s="252"/>
      <c r="J29" s="252"/>
      <c r="K29" s="252"/>
      <c r="L29" s="252"/>
      <c r="M29" s="252"/>
      <c r="N29" s="252"/>
      <c r="O29" s="252"/>
      <c r="P29" s="252"/>
      <c r="Q29" s="252"/>
      <c r="R29" s="252"/>
      <c r="S29" s="252"/>
      <c r="T29" s="252"/>
      <c r="U29" s="252"/>
      <c r="V29" s="252"/>
    </row>
    <row r="30" spans="1:22" x14ac:dyDescent="0.2">
      <c r="A30" s="249">
        <v>18</v>
      </c>
      <c r="B30" s="250" t="s">
        <v>362</v>
      </c>
      <c r="C30" s="251">
        <v>291</v>
      </c>
      <c r="D30" s="252">
        <f t="shared" si="22"/>
        <v>0</v>
      </c>
      <c r="E30" s="252">
        <f t="shared" si="20"/>
        <v>0</v>
      </c>
      <c r="F30" s="252">
        <v>50000</v>
      </c>
      <c r="G30" s="252">
        <f t="shared" si="21"/>
        <v>50000</v>
      </c>
      <c r="H30" s="252"/>
      <c r="I30" s="252"/>
      <c r="J30" s="252"/>
      <c r="K30" s="252"/>
      <c r="L30" s="252"/>
      <c r="M30" s="252"/>
      <c r="N30" s="252"/>
      <c r="O30" s="252"/>
      <c r="P30" s="252"/>
      <c r="Q30" s="252"/>
      <c r="R30" s="252"/>
      <c r="S30" s="252"/>
      <c r="T30" s="252"/>
      <c r="U30" s="252"/>
      <c r="V30" s="252"/>
    </row>
    <row r="31" spans="1:22" x14ac:dyDescent="0.2">
      <c r="A31" s="249">
        <v>19</v>
      </c>
      <c r="B31" s="250" t="s">
        <v>392</v>
      </c>
      <c r="C31" s="258" t="s">
        <v>397</v>
      </c>
      <c r="D31" s="252">
        <f t="shared" si="22"/>
        <v>0</v>
      </c>
      <c r="E31" s="252">
        <f t="shared" si="20"/>
        <v>0</v>
      </c>
      <c r="F31" s="252">
        <v>2000</v>
      </c>
      <c r="G31" s="252">
        <f t="shared" si="21"/>
        <v>2000</v>
      </c>
      <c r="H31" s="252"/>
      <c r="I31" s="252"/>
      <c r="J31" s="252"/>
      <c r="K31" s="252"/>
      <c r="L31" s="252"/>
      <c r="M31" s="252"/>
      <c r="N31" s="252"/>
      <c r="O31" s="252"/>
      <c r="P31" s="252"/>
      <c r="Q31" s="252"/>
      <c r="R31" s="252"/>
      <c r="S31" s="252"/>
      <c r="T31" s="252"/>
      <c r="U31" s="252"/>
      <c r="V31" s="252"/>
    </row>
    <row r="32" spans="1:22" x14ac:dyDescent="0.2">
      <c r="A32" s="249"/>
      <c r="B32" s="250" t="s">
        <v>402</v>
      </c>
      <c r="C32" s="258" t="s">
        <v>398</v>
      </c>
      <c r="D32" s="252">
        <f t="shared" si="22"/>
        <v>0</v>
      </c>
      <c r="E32" s="252">
        <f t="shared" si="20"/>
        <v>0</v>
      </c>
      <c r="F32" s="252">
        <v>40000</v>
      </c>
      <c r="G32" s="252">
        <f t="shared" si="21"/>
        <v>40000</v>
      </c>
      <c r="H32" s="252"/>
      <c r="I32" s="252"/>
      <c r="J32" s="252"/>
      <c r="K32" s="252"/>
      <c r="L32" s="252"/>
      <c r="M32" s="252"/>
      <c r="N32" s="252"/>
      <c r="O32" s="252"/>
      <c r="P32" s="252"/>
      <c r="Q32" s="252"/>
      <c r="R32" s="252"/>
      <c r="S32" s="252"/>
      <c r="T32" s="252"/>
      <c r="U32" s="252"/>
      <c r="V32" s="252"/>
    </row>
    <row r="33" spans="1:22" x14ac:dyDescent="0.2">
      <c r="A33" s="244">
        <v>20</v>
      </c>
      <c r="B33" s="255" t="s">
        <v>363</v>
      </c>
      <c r="C33" s="256" t="s">
        <v>24</v>
      </c>
      <c r="D33" s="252">
        <f t="shared" si="22"/>
        <v>0</v>
      </c>
      <c r="E33" s="257">
        <f t="shared" si="20"/>
        <v>0</v>
      </c>
      <c r="F33" s="257"/>
      <c r="G33" s="252">
        <f t="shared" si="21"/>
        <v>0</v>
      </c>
      <c r="H33" s="257"/>
      <c r="I33" s="257"/>
      <c r="J33" s="257"/>
      <c r="K33" s="257"/>
      <c r="L33" s="257"/>
      <c r="M33" s="257"/>
      <c r="N33" s="257"/>
      <c r="O33" s="257"/>
      <c r="P33" s="257"/>
      <c r="Q33" s="257"/>
      <c r="R33" s="257"/>
      <c r="S33" s="257"/>
      <c r="T33" s="257"/>
      <c r="U33" s="257"/>
      <c r="V33" s="257"/>
    </row>
    <row r="34" spans="1:22" x14ac:dyDescent="0.2">
      <c r="A34" s="244">
        <v>21</v>
      </c>
      <c r="B34" s="255" t="s">
        <v>364</v>
      </c>
      <c r="C34" s="256" t="s">
        <v>24</v>
      </c>
      <c r="D34" s="252">
        <f t="shared" si="22"/>
        <v>0</v>
      </c>
      <c r="E34" s="257">
        <f t="shared" si="20"/>
        <v>0</v>
      </c>
      <c r="F34" s="257">
        <f>F35+F36</f>
        <v>0</v>
      </c>
      <c r="G34" s="257">
        <f t="shared" si="21"/>
        <v>0</v>
      </c>
      <c r="H34" s="257"/>
      <c r="I34" s="257"/>
      <c r="J34" s="257"/>
      <c r="K34" s="257"/>
      <c r="L34" s="257"/>
      <c r="M34" s="257"/>
      <c r="N34" s="257"/>
      <c r="O34" s="257"/>
      <c r="P34" s="257"/>
      <c r="Q34" s="257"/>
      <c r="R34" s="257"/>
      <c r="S34" s="257"/>
      <c r="T34" s="257"/>
      <c r="U34" s="257"/>
      <c r="V34" s="257"/>
    </row>
    <row r="35" spans="1:22" ht="25.5" x14ac:dyDescent="0.2">
      <c r="A35" s="244"/>
      <c r="B35" s="250" t="s">
        <v>471</v>
      </c>
      <c r="C35" s="341">
        <v>293</v>
      </c>
      <c r="D35" s="252">
        <v>0</v>
      </c>
      <c r="E35" s="257">
        <v>0</v>
      </c>
      <c r="F35" s="252"/>
      <c r="G35" s="252">
        <f t="shared" si="21"/>
        <v>0</v>
      </c>
      <c r="H35" s="257"/>
      <c r="I35" s="257"/>
      <c r="J35" s="257"/>
      <c r="K35" s="257"/>
      <c r="L35" s="257"/>
      <c r="M35" s="257"/>
      <c r="N35" s="257"/>
      <c r="O35" s="257"/>
      <c r="P35" s="257"/>
      <c r="Q35" s="257"/>
      <c r="R35" s="257"/>
      <c r="S35" s="257"/>
      <c r="T35" s="257"/>
      <c r="U35" s="257"/>
      <c r="V35" s="257"/>
    </row>
    <row r="36" spans="1:22" x14ac:dyDescent="0.2">
      <c r="A36" s="244"/>
      <c r="B36" s="250" t="s">
        <v>402</v>
      </c>
      <c r="C36" s="341">
        <v>297</v>
      </c>
      <c r="D36" s="252">
        <v>0</v>
      </c>
      <c r="E36" s="257">
        <v>0</v>
      </c>
      <c r="F36" s="252"/>
      <c r="G36" s="252">
        <f t="shared" si="21"/>
        <v>0</v>
      </c>
      <c r="H36" s="257"/>
      <c r="I36" s="257"/>
      <c r="J36" s="257"/>
      <c r="K36" s="257"/>
      <c r="L36" s="257"/>
      <c r="M36" s="257"/>
      <c r="N36" s="257"/>
      <c r="O36" s="257"/>
      <c r="P36" s="257"/>
      <c r="Q36" s="257"/>
      <c r="R36" s="257"/>
      <c r="S36" s="257"/>
      <c r="T36" s="257"/>
      <c r="U36" s="257"/>
      <c r="V36" s="257"/>
    </row>
    <row r="37" spans="1:22" x14ac:dyDescent="0.2">
      <c r="A37" s="244">
        <v>22</v>
      </c>
      <c r="B37" s="255" t="s">
        <v>365</v>
      </c>
      <c r="C37" s="256" t="s">
        <v>24</v>
      </c>
      <c r="D37" s="257">
        <f t="shared" ref="D37:V37" si="23">SUM(D38:D58)</f>
        <v>8345600</v>
      </c>
      <c r="E37" s="257">
        <f t="shared" si="23"/>
        <v>376325</v>
      </c>
      <c r="F37" s="257">
        <f t="shared" si="23"/>
        <v>13143260</v>
      </c>
      <c r="G37" s="257">
        <f t="shared" si="23"/>
        <v>21865185</v>
      </c>
      <c r="H37" s="257">
        <f t="shared" si="23"/>
        <v>8115830</v>
      </c>
      <c r="I37" s="257">
        <f t="shared" si="23"/>
        <v>229770</v>
      </c>
      <c r="J37" s="257">
        <f t="shared" si="23"/>
        <v>0</v>
      </c>
      <c r="K37" s="257">
        <f t="shared" si="23"/>
        <v>0</v>
      </c>
      <c r="L37" s="257">
        <f t="shared" si="23"/>
        <v>0</v>
      </c>
      <c r="M37" s="257">
        <f t="shared" si="23"/>
        <v>0</v>
      </c>
      <c r="N37" s="257">
        <f t="shared" si="23"/>
        <v>0</v>
      </c>
      <c r="O37" s="257">
        <f t="shared" si="23"/>
        <v>0</v>
      </c>
      <c r="P37" s="257">
        <f t="shared" si="23"/>
        <v>376325</v>
      </c>
      <c r="Q37" s="257">
        <f t="shared" si="23"/>
        <v>0</v>
      </c>
      <c r="R37" s="257">
        <f t="shared" si="23"/>
        <v>0</v>
      </c>
      <c r="S37" s="257">
        <f t="shared" si="23"/>
        <v>0</v>
      </c>
      <c r="T37" s="257">
        <f t="shared" si="23"/>
        <v>0</v>
      </c>
      <c r="U37" s="257">
        <f t="shared" si="23"/>
        <v>0</v>
      </c>
      <c r="V37" s="257">
        <f t="shared" si="23"/>
        <v>0</v>
      </c>
    </row>
    <row r="38" spans="1:22" x14ac:dyDescent="0.2">
      <c r="A38" s="249">
        <v>23</v>
      </c>
      <c r="B38" s="250" t="s">
        <v>366</v>
      </c>
      <c r="C38" s="251">
        <v>221</v>
      </c>
      <c r="D38" s="273">
        <f>H38+J38+L38+M38+N38+O38+Q38+R38+S38+T38</f>
        <v>429596</v>
      </c>
      <c r="E38" s="259">
        <f t="shared" ref="E38:E48" si="24">J38+K38+M38+N38+O38+R38+S38+T38+U38+V38</f>
        <v>0</v>
      </c>
      <c r="F38" s="252">
        <v>100000</v>
      </c>
      <c r="G38" s="252">
        <f t="shared" ref="G38:G58" si="25">SUM(D38:F38)</f>
        <v>529596</v>
      </c>
      <c r="H38" s="273">
        <v>429596</v>
      </c>
      <c r="I38" s="259"/>
      <c r="J38" s="259"/>
      <c r="K38" s="259"/>
      <c r="L38" s="259"/>
      <c r="M38" s="259"/>
      <c r="N38" s="259"/>
      <c r="O38" s="259"/>
      <c r="P38" s="259"/>
      <c r="Q38" s="259"/>
      <c r="R38" s="259"/>
      <c r="S38" s="259"/>
      <c r="T38" s="259"/>
      <c r="U38" s="259"/>
      <c r="V38" s="259"/>
    </row>
    <row r="39" spans="1:22" x14ac:dyDescent="0.2">
      <c r="A39" s="249">
        <v>24</v>
      </c>
      <c r="B39" s="250" t="s">
        <v>367</v>
      </c>
      <c r="C39" s="251">
        <v>222</v>
      </c>
      <c r="D39" s="273">
        <f t="shared" ref="D39:D57" si="26">H39+J39+L39+M39+N39+O39+Q39+R39+S39+T39</f>
        <v>0</v>
      </c>
      <c r="E39" s="259">
        <f t="shared" si="24"/>
        <v>0</v>
      </c>
      <c r="F39" s="252"/>
      <c r="G39" s="252">
        <f t="shared" si="25"/>
        <v>0</v>
      </c>
      <c r="H39" s="259"/>
      <c r="I39" s="259"/>
      <c r="J39" s="259"/>
      <c r="K39" s="259"/>
      <c r="L39" s="259"/>
      <c r="M39" s="259"/>
      <c r="N39" s="259"/>
      <c r="O39" s="259"/>
      <c r="P39" s="259"/>
      <c r="Q39" s="259"/>
      <c r="R39" s="259"/>
      <c r="S39" s="259"/>
      <c r="T39" s="259"/>
      <c r="U39" s="259"/>
      <c r="V39" s="259"/>
    </row>
    <row r="40" spans="1:22" x14ac:dyDescent="0.2">
      <c r="A40" s="249">
        <v>25</v>
      </c>
      <c r="B40" s="250" t="s">
        <v>368</v>
      </c>
      <c r="C40" s="251">
        <v>223</v>
      </c>
      <c r="D40" s="273">
        <f>H40+J40+L40+M40+N40+O40+Q40+R40+S40+T40+I40</f>
        <v>3525760</v>
      </c>
      <c r="E40" s="259">
        <f t="shared" si="24"/>
        <v>0</v>
      </c>
      <c r="F40" s="252">
        <v>3298060</v>
      </c>
      <c r="G40" s="252">
        <f>SUM(D40:F40)</f>
        <v>6823820</v>
      </c>
      <c r="H40" s="273">
        <v>3492530</v>
      </c>
      <c r="I40" s="259">
        <v>33230</v>
      </c>
      <c r="J40" s="259"/>
      <c r="K40" s="259"/>
      <c r="L40" s="259"/>
      <c r="M40" s="259"/>
      <c r="N40" s="259"/>
      <c r="O40" s="259"/>
      <c r="P40" s="259"/>
      <c r="Q40" s="259"/>
      <c r="R40" s="259"/>
      <c r="S40" s="259"/>
      <c r="T40" s="259"/>
      <c r="U40" s="259"/>
      <c r="V40" s="259"/>
    </row>
    <row r="41" spans="1:22" ht="25.5" x14ac:dyDescent="0.2">
      <c r="A41" s="249">
        <v>26</v>
      </c>
      <c r="B41" s="250" t="s">
        <v>369</v>
      </c>
      <c r="C41" s="251">
        <v>224</v>
      </c>
      <c r="D41" s="273">
        <f t="shared" si="26"/>
        <v>0</v>
      </c>
      <c r="E41" s="259">
        <f t="shared" si="24"/>
        <v>0</v>
      </c>
      <c r="F41" s="252"/>
      <c r="G41" s="252">
        <f t="shared" si="25"/>
        <v>0</v>
      </c>
      <c r="H41" s="259"/>
      <c r="I41" s="259"/>
      <c r="J41" s="259"/>
      <c r="K41" s="259"/>
      <c r="L41" s="259"/>
      <c r="M41" s="259"/>
      <c r="N41" s="259"/>
      <c r="O41" s="259"/>
      <c r="P41" s="259"/>
      <c r="Q41" s="259"/>
      <c r="R41" s="259"/>
      <c r="S41" s="259"/>
      <c r="T41" s="259"/>
      <c r="U41" s="259"/>
      <c r="V41" s="259"/>
    </row>
    <row r="42" spans="1:22" x14ac:dyDescent="0.2">
      <c r="A42" s="249">
        <v>27</v>
      </c>
      <c r="B42" s="250" t="s">
        <v>370</v>
      </c>
      <c r="C42" s="251">
        <v>225</v>
      </c>
      <c r="D42" s="273">
        <f t="shared" si="26"/>
        <v>0</v>
      </c>
      <c r="E42" s="259"/>
      <c r="F42" s="252"/>
      <c r="G42" s="252">
        <f t="shared" si="25"/>
        <v>0</v>
      </c>
      <c r="H42" s="259"/>
      <c r="I42" s="259"/>
      <c r="J42" s="259"/>
      <c r="K42" s="259"/>
      <c r="L42" s="259"/>
      <c r="M42" s="259"/>
      <c r="N42" s="259"/>
      <c r="O42" s="259"/>
      <c r="P42" s="259"/>
      <c r="Q42" s="259"/>
      <c r="R42" s="259"/>
      <c r="S42" s="259"/>
      <c r="T42" s="259"/>
      <c r="U42" s="259"/>
      <c r="V42" s="259"/>
    </row>
    <row r="43" spans="1:22" x14ac:dyDescent="0.2">
      <c r="A43" s="249">
        <v>28</v>
      </c>
      <c r="B43" s="250" t="s">
        <v>371</v>
      </c>
      <c r="C43" s="251">
        <v>225</v>
      </c>
      <c r="D43" s="273">
        <f t="shared" si="26"/>
        <v>0</v>
      </c>
      <c r="E43" s="259">
        <f t="shared" si="24"/>
        <v>0</v>
      </c>
      <c r="F43" s="252"/>
      <c r="G43" s="252">
        <f t="shared" si="25"/>
        <v>0</v>
      </c>
      <c r="H43" s="259"/>
      <c r="I43" s="259"/>
      <c r="J43" s="259"/>
      <c r="K43" s="259"/>
      <c r="L43" s="259"/>
      <c r="M43" s="259"/>
      <c r="N43" s="259"/>
      <c r="O43" s="259"/>
      <c r="P43" s="259"/>
      <c r="Q43" s="259"/>
      <c r="R43" s="259"/>
      <c r="S43" s="259"/>
      <c r="T43" s="259"/>
      <c r="U43" s="259"/>
      <c r="V43" s="259"/>
    </row>
    <row r="44" spans="1:22" x14ac:dyDescent="0.2">
      <c r="A44" s="249">
        <v>29</v>
      </c>
      <c r="B44" s="250" t="s">
        <v>372</v>
      </c>
      <c r="C44" s="251">
        <v>225</v>
      </c>
      <c r="D44" s="273">
        <f>H44+J44+L44+M44+N44+O44+Q44+R44+S44+T44</f>
        <v>575051.81999999995</v>
      </c>
      <c r="E44" s="259">
        <f t="shared" si="24"/>
        <v>0</v>
      </c>
      <c r="F44" s="252">
        <v>1600000</v>
      </c>
      <c r="G44" s="252">
        <f t="shared" si="25"/>
        <v>2175051.8199999998</v>
      </c>
      <c r="H44" s="259">
        <v>575051.81999999995</v>
      </c>
      <c r="I44" s="259"/>
      <c r="J44" s="259"/>
      <c r="K44" s="259"/>
      <c r="L44" s="259"/>
      <c r="M44" s="259"/>
      <c r="N44" s="259"/>
      <c r="O44" s="259"/>
      <c r="P44" s="259"/>
      <c r="Q44" s="259"/>
      <c r="R44" s="259"/>
      <c r="S44" s="259"/>
      <c r="T44" s="259"/>
      <c r="U44" s="259"/>
      <c r="V44" s="259"/>
    </row>
    <row r="45" spans="1:22" x14ac:dyDescent="0.2">
      <c r="A45" s="249">
        <v>30</v>
      </c>
      <c r="B45" s="250" t="s">
        <v>373</v>
      </c>
      <c r="C45" s="251">
        <v>226</v>
      </c>
      <c r="D45" s="273">
        <f>H45+J45+L45+M45+N45+O45+Q45+R45+S45+T45</f>
        <v>3618652.18</v>
      </c>
      <c r="E45" s="259">
        <f>P45</f>
        <v>376325</v>
      </c>
      <c r="F45" s="252">
        <v>5275200</v>
      </c>
      <c r="G45" s="252">
        <f t="shared" si="25"/>
        <v>9270177.1799999997</v>
      </c>
      <c r="H45" s="259">
        <v>3618652.18</v>
      </c>
      <c r="I45" s="259"/>
      <c r="J45" s="259"/>
      <c r="K45" s="259"/>
      <c r="L45" s="259"/>
      <c r="M45" s="259"/>
      <c r="N45" s="259"/>
      <c r="O45" s="259"/>
      <c r="P45" s="259">
        <v>376325</v>
      </c>
      <c r="Q45" s="259"/>
      <c r="R45" s="259"/>
      <c r="S45" s="259"/>
      <c r="T45" s="259"/>
      <c r="U45" s="259"/>
      <c r="V45" s="259"/>
    </row>
    <row r="46" spans="1:22" x14ac:dyDescent="0.2">
      <c r="A46" s="249">
        <v>31</v>
      </c>
      <c r="B46" s="250" t="s">
        <v>374</v>
      </c>
      <c r="C46" s="251">
        <v>227</v>
      </c>
      <c r="D46" s="273">
        <f t="shared" si="26"/>
        <v>0</v>
      </c>
      <c r="E46" s="259">
        <f t="shared" si="24"/>
        <v>0</v>
      </c>
      <c r="F46" s="252">
        <v>70000</v>
      </c>
      <c r="G46" s="252">
        <f t="shared" si="25"/>
        <v>70000</v>
      </c>
      <c r="H46" s="259"/>
      <c r="I46" s="259"/>
      <c r="J46" s="259"/>
      <c r="K46" s="259"/>
      <c r="L46" s="259"/>
      <c r="M46" s="259"/>
      <c r="N46" s="259"/>
      <c r="O46" s="259"/>
      <c r="P46" s="259"/>
      <c r="Q46" s="259"/>
      <c r="R46" s="259"/>
      <c r="S46" s="259"/>
      <c r="T46" s="259"/>
      <c r="U46" s="259"/>
      <c r="V46" s="259"/>
    </row>
    <row r="47" spans="1:22" x14ac:dyDescent="0.2">
      <c r="A47" s="249">
        <v>32</v>
      </c>
      <c r="B47" s="250" t="s">
        <v>375</v>
      </c>
      <c r="C47" s="251">
        <v>228</v>
      </c>
      <c r="D47" s="273">
        <f t="shared" si="26"/>
        <v>0</v>
      </c>
      <c r="E47" s="259">
        <f t="shared" si="24"/>
        <v>0</v>
      </c>
      <c r="F47" s="252"/>
      <c r="G47" s="252">
        <f t="shared" si="25"/>
        <v>0</v>
      </c>
      <c r="H47" s="259"/>
      <c r="I47" s="259"/>
      <c r="J47" s="259"/>
      <c r="K47" s="259"/>
      <c r="L47" s="259"/>
      <c r="M47" s="259"/>
      <c r="N47" s="259"/>
      <c r="O47" s="259"/>
      <c r="P47" s="259"/>
      <c r="Q47" s="259"/>
      <c r="R47" s="259"/>
      <c r="S47" s="259"/>
      <c r="T47" s="259"/>
      <c r="U47" s="259"/>
      <c r="V47" s="259"/>
    </row>
    <row r="48" spans="1:22" ht="25.5" x14ac:dyDescent="0.2">
      <c r="A48" s="249">
        <v>33</v>
      </c>
      <c r="B48" s="250" t="s">
        <v>376</v>
      </c>
      <c r="C48" s="251">
        <v>229</v>
      </c>
      <c r="D48" s="273">
        <f t="shared" si="26"/>
        <v>0</v>
      </c>
      <c r="E48" s="259">
        <f t="shared" si="24"/>
        <v>0</v>
      </c>
      <c r="F48" s="252"/>
      <c r="G48" s="252">
        <f t="shared" si="25"/>
        <v>0</v>
      </c>
      <c r="H48" s="259"/>
      <c r="I48" s="259"/>
      <c r="J48" s="259"/>
      <c r="K48" s="259"/>
      <c r="L48" s="259"/>
      <c r="M48" s="259"/>
      <c r="N48" s="259"/>
      <c r="O48" s="259"/>
      <c r="P48" s="259"/>
      <c r="Q48" s="259"/>
      <c r="R48" s="259"/>
      <c r="S48" s="259"/>
      <c r="T48" s="259"/>
      <c r="U48" s="259"/>
      <c r="V48" s="259"/>
    </row>
    <row r="49" spans="1:22" x14ac:dyDescent="0.2">
      <c r="A49" s="249">
        <v>34</v>
      </c>
      <c r="B49" s="250" t="s">
        <v>377</v>
      </c>
      <c r="C49" s="251">
        <v>310</v>
      </c>
      <c r="D49" s="273">
        <f t="shared" si="26"/>
        <v>0</v>
      </c>
      <c r="E49" s="259">
        <f>J49+K49+M49+N49+O49+R49+S49+T49+U49+V49+Q49</f>
        <v>0</v>
      </c>
      <c r="F49" s="252">
        <v>800000</v>
      </c>
      <c r="G49" s="252">
        <f t="shared" si="25"/>
        <v>800000</v>
      </c>
      <c r="H49" s="259"/>
      <c r="I49" s="259"/>
      <c r="J49" s="259"/>
      <c r="K49" s="259"/>
      <c r="L49" s="259"/>
      <c r="M49" s="259"/>
      <c r="N49" s="259"/>
      <c r="O49" s="259"/>
      <c r="P49" s="259"/>
      <c r="Q49" s="259"/>
      <c r="R49" s="259"/>
      <c r="S49" s="259"/>
      <c r="T49" s="259"/>
      <c r="U49" s="259"/>
      <c r="V49" s="259"/>
    </row>
    <row r="50" spans="1:22" ht="25.5" x14ac:dyDescent="0.2">
      <c r="A50" s="249">
        <v>35</v>
      </c>
      <c r="B50" s="250" t="s">
        <v>378</v>
      </c>
      <c r="C50" s="251">
        <v>341</v>
      </c>
      <c r="D50" s="273">
        <f t="shared" si="26"/>
        <v>0</v>
      </c>
      <c r="E50" s="259">
        <f t="shared" ref="E50:E57" si="27">J50+K50+M50+N50+O50+R50+S50+T50+U50+V50</f>
        <v>0</v>
      </c>
      <c r="F50" s="252">
        <v>20000</v>
      </c>
      <c r="G50" s="252">
        <f t="shared" si="25"/>
        <v>20000</v>
      </c>
      <c r="H50" s="259"/>
      <c r="I50" s="259"/>
      <c r="J50" s="259"/>
      <c r="K50" s="259"/>
      <c r="L50" s="259"/>
      <c r="M50" s="259"/>
      <c r="N50" s="259"/>
      <c r="O50" s="259"/>
      <c r="P50" s="259"/>
      <c r="Q50" s="259"/>
      <c r="R50" s="259"/>
      <c r="S50" s="259"/>
      <c r="T50" s="259"/>
      <c r="U50" s="259"/>
      <c r="V50" s="259"/>
    </row>
    <row r="51" spans="1:22" x14ac:dyDescent="0.2">
      <c r="A51" s="249">
        <v>36</v>
      </c>
      <c r="B51" s="250" t="s">
        <v>379</v>
      </c>
      <c r="C51" s="251">
        <v>342</v>
      </c>
      <c r="D51" s="273">
        <f t="shared" si="26"/>
        <v>0</v>
      </c>
      <c r="E51" s="259">
        <f t="shared" si="27"/>
        <v>0</v>
      </c>
      <c r="F51" s="252"/>
      <c r="G51" s="252">
        <f t="shared" si="25"/>
        <v>0</v>
      </c>
      <c r="H51" s="259"/>
      <c r="I51" s="259"/>
      <c r="J51" s="259"/>
      <c r="K51" s="259"/>
      <c r="L51" s="259"/>
      <c r="M51" s="259"/>
      <c r="N51" s="259"/>
      <c r="O51" s="259"/>
      <c r="P51" s="259"/>
      <c r="Q51" s="259"/>
      <c r="R51" s="259"/>
      <c r="S51" s="259"/>
      <c r="T51" s="259"/>
      <c r="U51" s="259"/>
      <c r="V51" s="259"/>
    </row>
    <row r="52" spans="1:22" x14ac:dyDescent="0.2">
      <c r="A52" s="249">
        <v>37</v>
      </c>
      <c r="B52" s="250" t="s">
        <v>380</v>
      </c>
      <c r="C52" s="251">
        <v>343</v>
      </c>
      <c r="D52" s="273">
        <f t="shared" si="26"/>
        <v>0</v>
      </c>
      <c r="E52" s="259">
        <f t="shared" si="27"/>
        <v>0</v>
      </c>
      <c r="F52" s="252">
        <v>60000</v>
      </c>
      <c r="G52" s="252">
        <f t="shared" si="25"/>
        <v>60000</v>
      </c>
      <c r="H52" s="259"/>
      <c r="I52" s="259"/>
      <c r="J52" s="259"/>
      <c r="K52" s="259"/>
      <c r="L52" s="259"/>
      <c r="M52" s="259"/>
      <c r="N52" s="259"/>
      <c r="O52" s="259"/>
      <c r="P52" s="259"/>
      <c r="Q52" s="259"/>
      <c r="R52" s="259"/>
      <c r="S52" s="259"/>
      <c r="T52" s="259"/>
      <c r="U52" s="259"/>
      <c r="V52" s="259"/>
    </row>
    <row r="53" spans="1:22" x14ac:dyDescent="0.2">
      <c r="A53" s="249">
        <v>38</v>
      </c>
      <c r="B53" s="250" t="s">
        <v>381</v>
      </c>
      <c r="C53" s="251">
        <v>344</v>
      </c>
      <c r="D53" s="273">
        <f t="shared" si="26"/>
        <v>0</v>
      </c>
      <c r="E53" s="259"/>
      <c r="F53" s="252">
        <v>200000</v>
      </c>
      <c r="G53" s="252">
        <f t="shared" si="25"/>
        <v>200000</v>
      </c>
      <c r="H53" s="259"/>
      <c r="I53" s="259"/>
      <c r="J53" s="259"/>
      <c r="K53" s="259"/>
      <c r="L53" s="259"/>
      <c r="M53" s="259"/>
      <c r="N53" s="259"/>
      <c r="O53" s="259"/>
      <c r="P53" s="259"/>
      <c r="Q53" s="259"/>
      <c r="R53" s="259"/>
      <c r="S53" s="259"/>
      <c r="T53" s="259"/>
      <c r="U53" s="259"/>
      <c r="V53" s="259"/>
    </row>
    <row r="54" spans="1:22" x14ac:dyDescent="0.2">
      <c r="A54" s="249">
        <v>39</v>
      </c>
      <c r="B54" s="250" t="s">
        <v>382</v>
      </c>
      <c r="C54" s="251">
        <v>345</v>
      </c>
      <c r="D54" s="273">
        <f t="shared" si="26"/>
        <v>0</v>
      </c>
      <c r="E54" s="259">
        <f t="shared" si="27"/>
        <v>0</v>
      </c>
      <c r="F54" s="252">
        <v>150000</v>
      </c>
      <c r="G54" s="252">
        <f t="shared" si="25"/>
        <v>150000</v>
      </c>
      <c r="H54" s="259"/>
      <c r="I54" s="259"/>
      <c r="J54" s="259"/>
      <c r="K54" s="259"/>
      <c r="L54" s="259"/>
      <c r="M54" s="259"/>
      <c r="N54" s="259"/>
      <c r="O54" s="259"/>
      <c r="P54" s="259"/>
      <c r="Q54" s="259"/>
      <c r="R54" s="259"/>
      <c r="S54" s="259"/>
      <c r="T54" s="259"/>
      <c r="U54" s="259"/>
      <c r="V54" s="259"/>
    </row>
    <row r="55" spans="1:22" x14ac:dyDescent="0.2">
      <c r="A55" s="249">
        <v>40</v>
      </c>
      <c r="B55" s="250" t="s">
        <v>383</v>
      </c>
      <c r="C55" s="251">
        <v>346</v>
      </c>
      <c r="D55" s="273">
        <f>H55+J55+L55+M55+N55+O55+Q55+R55+S55+T55+I55</f>
        <v>196540</v>
      </c>
      <c r="E55" s="259">
        <f t="shared" si="27"/>
        <v>0</v>
      </c>
      <c r="F55" s="252">
        <v>1320000</v>
      </c>
      <c r="G55" s="252">
        <f t="shared" si="25"/>
        <v>1516540</v>
      </c>
      <c r="H55" s="259"/>
      <c r="I55" s="259">
        <v>196540</v>
      </c>
      <c r="J55" s="259"/>
      <c r="K55" s="259"/>
      <c r="L55" s="259"/>
      <c r="M55" s="259"/>
      <c r="N55" s="259"/>
      <c r="O55" s="259"/>
      <c r="P55" s="259"/>
      <c r="Q55" s="259"/>
      <c r="R55" s="259"/>
      <c r="S55" s="259"/>
      <c r="T55" s="259"/>
      <c r="U55" s="259"/>
      <c r="V55" s="259"/>
    </row>
    <row r="56" spans="1:22" x14ac:dyDescent="0.2">
      <c r="A56" s="249"/>
      <c r="B56" s="250" t="s">
        <v>460</v>
      </c>
      <c r="C56" s="251">
        <v>347</v>
      </c>
      <c r="D56" s="273">
        <f t="shared" si="26"/>
        <v>0</v>
      </c>
      <c r="E56" s="259">
        <v>0</v>
      </c>
      <c r="F56" s="252">
        <v>100000</v>
      </c>
      <c r="G56" s="252">
        <f t="shared" si="25"/>
        <v>100000</v>
      </c>
      <c r="H56" s="259"/>
      <c r="I56" s="259"/>
      <c r="J56" s="259"/>
      <c r="K56" s="259"/>
      <c r="L56" s="259"/>
      <c r="M56" s="259"/>
      <c r="N56" s="259"/>
      <c r="O56" s="259"/>
      <c r="P56" s="259"/>
      <c r="Q56" s="259"/>
      <c r="R56" s="259"/>
      <c r="S56" s="259"/>
      <c r="T56" s="259"/>
      <c r="U56" s="259"/>
      <c r="V56" s="259"/>
    </row>
    <row r="57" spans="1:22" x14ac:dyDescent="0.2">
      <c r="A57" s="249">
        <v>41</v>
      </c>
      <c r="B57" s="250" t="s">
        <v>384</v>
      </c>
      <c r="C57" s="251">
        <v>349</v>
      </c>
      <c r="D57" s="273">
        <f t="shared" si="26"/>
        <v>0</v>
      </c>
      <c r="E57" s="259">
        <f t="shared" si="27"/>
        <v>0</v>
      </c>
      <c r="F57" s="252">
        <v>150000</v>
      </c>
      <c r="G57" s="252">
        <f t="shared" si="25"/>
        <v>150000</v>
      </c>
      <c r="H57" s="259"/>
      <c r="I57" s="259"/>
      <c r="J57" s="259"/>
      <c r="K57" s="259"/>
      <c r="L57" s="259"/>
      <c r="M57" s="259"/>
      <c r="N57" s="259"/>
      <c r="O57" s="259"/>
      <c r="P57" s="259"/>
      <c r="Q57" s="259"/>
      <c r="R57" s="259"/>
      <c r="S57" s="259"/>
      <c r="T57" s="259"/>
      <c r="U57" s="259"/>
      <c r="V57" s="259"/>
    </row>
    <row r="58" spans="1:22" x14ac:dyDescent="0.2">
      <c r="A58" s="249">
        <v>42</v>
      </c>
      <c r="B58" s="250" t="s">
        <v>391</v>
      </c>
      <c r="C58" s="258"/>
      <c r="D58" s="252"/>
      <c r="E58" s="252"/>
      <c r="F58" s="252"/>
      <c r="G58" s="252">
        <f t="shared" si="25"/>
        <v>0</v>
      </c>
      <c r="H58" s="252"/>
      <c r="I58" s="252"/>
      <c r="J58" s="252"/>
      <c r="K58" s="252"/>
      <c r="L58" s="252"/>
      <c r="M58" s="252"/>
      <c r="N58" s="252"/>
      <c r="O58" s="252"/>
      <c r="P58" s="252"/>
      <c r="Q58" s="252"/>
      <c r="R58" s="252"/>
      <c r="S58" s="252"/>
      <c r="T58" s="252"/>
      <c r="U58" s="252"/>
      <c r="V58" s="252"/>
    </row>
    <row r="59" spans="1:22" x14ac:dyDescent="0.2">
      <c r="B59" s="260"/>
      <c r="C59" s="261"/>
      <c r="D59" s="262"/>
      <c r="E59" s="262"/>
      <c r="F59" s="262"/>
      <c r="G59" s="262"/>
      <c r="H59" s="262"/>
      <c r="I59" s="262"/>
      <c r="J59" s="262"/>
    </row>
    <row r="60" spans="1:22" x14ac:dyDescent="0.2">
      <c r="B60" s="263" t="s">
        <v>393</v>
      </c>
      <c r="C60" s="261"/>
      <c r="D60" s="262"/>
      <c r="E60" s="262"/>
      <c r="F60" s="262"/>
      <c r="G60" s="262"/>
      <c r="H60" s="262"/>
      <c r="I60" s="262"/>
      <c r="J60" s="262"/>
    </row>
    <row r="61" spans="1:22" x14ac:dyDescent="0.2">
      <c r="B61" s="240" t="s">
        <v>394</v>
      </c>
    </row>
    <row r="62" spans="1:22" x14ac:dyDescent="0.2">
      <c r="B62" s="240" t="s">
        <v>395</v>
      </c>
    </row>
    <row r="64" spans="1:22" ht="15" x14ac:dyDescent="0.25">
      <c r="B64" s="265" t="s">
        <v>396</v>
      </c>
      <c r="C64" s="274" t="s">
        <v>474</v>
      </c>
      <c r="D64" s="274"/>
      <c r="G64" s="266"/>
      <c r="H64" s="271" t="s">
        <v>223</v>
      </c>
      <c r="I64" s="552" t="s">
        <v>475</v>
      </c>
      <c r="J64" s="552"/>
    </row>
    <row r="65" spans="2:10" ht="15" x14ac:dyDescent="0.25">
      <c r="B65" s="265"/>
      <c r="C65" s="272" t="s">
        <v>196</v>
      </c>
      <c r="D65" s="267"/>
      <c r="G65" s="267"/>
      <c r="H65" s="272" t="s">
        <v>17</v>
      </c>
      <c r="I65" s="553" t="s">
        <v>18</v>
      </c>
      <c r="J65" s="553"/>
    </row>
    <row r="66" spans="2:10" ht="15" x14ac:dyDescent="0.25">
      <c r="B66" s="265" t="s">
        <v>385</v>
      </c>
      <c r="C66" s="274" t="s">
        <v>313</v>
      </c>
      <c r="D66" s="266"/>
      <c r="G66" s="266"/>
      <c r="H66" s="271" t="s">
        <v>445</v>
      </c>
      <c r="I66" s="554" t="s">
        <v>314</v>
      </c>
      <c r="J66" s="554"/>
    </row>
    <row r="67" spans="2:10" x14ac:dyDescent="0.2">
      <c r="B67" s="268"/>
      <c r="C67" s="272" t="s">
        <v>196</v>
      </c>
      <c r="D67" s="267"/>
      <c r="G67" s="267"/>
      <c r="H67" s="272" t="s">
        <v>197</v>
      </c>
      <c r="I67" s="553" t="s">
        <v>198</v>
      </c>
      <c r="J67" s="553"/>
    </row>
    <row r="68" spans="2:10" x14ac:dyDescent="0.2">
      <c r="B68" s="268" t="s">
        <v>316</v>
      </c>
      <c r="C68" s="267"/>
      <c r="D68" s="268"/>
      <c r="E68" s="268"/>
      <c r="F68" s="268"/>
      <c r="G68" s="268"/>
    </row>
    <row r="69" spans="2:10" ht="15" x14ac:dyDescent="0.25">
      <c r="B69" s="269" t="s">
        <v>517</v>
      </c>
      <c r="C69" s="269"/>
      <c r="D69" s="270"/>
      <c r="E69" s="270"/>
      <c r="F69" s="270"/>
      <c r="G69" s="270"/>
    </row>
    <row r="72" spans="2:10" x14ac:dyDescent="0.2">
      <c r="B72" s="240" t="s">
        <v>428</v>
      </c>
    </row>
  </sheetData>
  <mergeCells count="14">
    <mergeCell ref="A5:A6"/>
    <mergeCell ref="B5:B6"/>
    <mergeCell ref="C5:C6"/>
    <mergeCell ref="D5:D6"/>
    <mergeCell ref="E5:E6"/>
    <mergeCell ref="I64:J64"/>
    <mergeCell ref="I65:J65"/>
    <mergeCell ref="I66:J66"/>
    <mergeCell ref="I67:J67"/>
    <mergeCell ref="B2:J2"/>
    <mergeCell ref="B3:J3"/>
    <mergeCell ref="F5:F6"/>
    <mergeCell ref="G5:G6"/>
    <mergeCell ref="H5:V5"/>
  </mergeCells>
  <pageMargins left="0" right="0" top="0.74803149606299213" bottom="0.74803149606299213" header="0" footer="0"/>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10</vt:i4>
      </vt:variant>
    </vt:vector>
  </HeadingPairs>
  <TitlesOfParts>
    <vt:vector size="19" baseType="lpstr">
      <vt:lpstr>СВОД стр.1_4</vt:lpstr>
      <vt:lpstr>Госзадание</vt:lpstr>
      <vt:lpstr>Иная субсидия</vt:lpstr>
      <vt:lpstr>Внебюджет</vt:lpstr>
      <vt:lpstr>СВОД стр.5_6</vt:lpstr>
      <vt:lpstr>Госзадание 5,6</vt:lpstr>
      <vt:lpstr>Иная 5,6</vt:lpstr>
      <vt:lpstr>Внебюджет 5,6</vt:lpstr>
      <vt:lpstr>Рабочая расшифровка</vt:lpstr>
      <vt:lpstr>Внебюджет!Заголовки_для_печати</vt:lpstr>
      <vt:lpstr>'Внебюджет 5,6'!Заголовки_для_печати</vt:lpstr>
      <vt:lpstr>'Госзадание 5,6'!Заголовки_для_печати</vt:lpstr>
      <vt:lpstr>'Иная 5,6'!Заголовки_для_печати</vt:lpstr>
      <vt:lpstr>'Иная субсидия'!Заголовки_для_печати</vt:lpstr>
      <vt:lpstr>'СВОД стр.1_4'!Заголовки_для_печати</vt:lpstr>
      <vt:lpstr>'СВОД стр.5_6'!Заголовки_для_печати</vt:lpstr>
      <vt:lpstr>Госзадание!Область_печати</vt:lpstr>
      <vt:lpstr>'СВОД стр.1_4'!Область_печати</vt:lpstr>
      <vt:lpstr>'СВОД стр.5_6'!Область_печати</vt:lpstr>
    </vt:vector>
  </TitlesOfParts>
  <Company>КонсультантПлюс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Люгай Наталья Александровна</cp:lastModifiedBy>
  <cp:lastPrinted>2024-12-27T04:27:16Z</cp:lastPrinted>
  <dcterms:created xsi:type="dcterms:W3CDTF">2011-01-11T10:25:48Z</dcterms:created>
  <dcterms:modified xsi:type="dcterms:W3CDTF">2024-12-27T04:41:49Z</dcterms:modified>
</cp:coreProperties>
</file>